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LC\Licitacoes\EDITAIS DE LICITAÇOES\Editais 2022\Edital 0001041-2022\Fase Externa\"/>
    </mc:Choice>
  </mc:AlternateContent>
  <bookViews>
    <workbookView xWindow="-120" yWindow="-120" windowWidth="21840" windowHeight="13140" tabRatio="594"/>
  </bookViews>
  <sheets>
    <sheet name="Planilha Orçamento" sheetId="24" r:id="rId1"/>
    <sheet name="BDI" sheetId="10" r:id="rId2"/>
    <sheet name="Cronograma Físico Financeiro" sheetId="22" r:id="rId3"/>
    <sheet name="Cronograma Físico" sheetId="26" r:id="rId4"/>
  </sheets>
  <externalReferences>
    <externalReference r:id="rId5"/>
  </externalReferences>
  <definedNames>
    <definedName name="_xlnm._FilterDatabase" localSheetId="0" hidden="1">'Planilha Orçamento'!$A$15:$HS$461</definedName>
    <definedName name="_xlnm.Print_Area" localSheetId="3">'Cronograma Físico'!$A$1:$H$73</definedName>
    <definedName name="_xlnm.Print_Area" localSheetId="2">'Cronograma Físico Financeiro'!$A$1:$H$75</definedName>
    <definedName name="_xlnm.Print_Area" localSheetId="0">'Planilha Orçamento'!$A$1:$G$474</definedName>
    <definedName name="_xlnm.Print_Titles" localSheetId="3">'Cronograma Físico'!$A:$H,'Cronograma Físico'!$4:$5</definedName>
    <definedName name="_xlnm.Print_Titles" localSheetId="2">'Cronograma Físico Financeiro'!$A:$H,'Cronograma Físico Financeiro'!$4:$5</definedName>
    <definedName name="_xlnm.Print_Titles" localSheetId="0">'Planilha Orçamento'!$13:$14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26" l="1"/>
  <c r="G68" i="26"/>
  <c r="E66" i="26"/>
  <c r="G66" i="26"/>
  <c r="F64" i="26"/>
  <c r="E64" i="26"/>
  <c r="G64" i="26"/>
  <c r="G62" i="26"/>
  <c r="F62" i="26"/>
  <c r="E62" i="26"/>
  <c r="G59" i="26"/>
  <c r="H59" i="26" s="1"/>
  <c r="F55" i="26"/>
  <c r="E55" i="26"/>
  <c r="G53" i="26"/>
  <c r="F51" i="26"/>
  <c r="E51" i="26"/>
  <c r="G49" i="26"/>
  <c r="F47" i="26"/>
  <c r="E47" i="26"/>
  <c r="H45" i="26"/>
  <c r="G42" i="26"/>
  <c r="F42" i="26"/>
  <c r="E42" i="26"/>
  <c r="G40" i="26"/>
  <c r="F40" i="26"/>
  <c r="G38" i="26"/>
  <c r="F38" i="26"/>
  <c r="G36" i="26"/>
  <c r="F36" i="26"/>
  <c r="H34" i="26"/>
  <c r="G34" i="26"/>
  <c r="G32" i="26"/>
  <c r="H32" i="26" s="1"/>
  <c r="E30" i="26"/>
  <c r="H28" i="26"/>
  <c r="G28" i="26"/>
  <c r="F28" i="26"/>
  <c r="H26" i="26"/>
  <c r="G24" i="26"/>
  <c r="F24" i="26"/>
  <c r="E24" i="26"/>
  <c r="G22" i="26"/>
  <c r="G20" i="26"/>
  <c r="F20" i="26"/>
  <c r="E20" i="26"/>
  <c r="G18" i="26"/>
  <c r="G12" i="26"/>
  <c r="F12" i="26"/>
  <c r="E12" i="26"/>
  <c r="H12" i="26"/>
  <c r="G10" i="26"/>
  <c r="G8" i="26"/>
  <c r="F8" i="26"/>
  <c r="E8" i="26"/>
  <c r="H8" i="26"/>
  <c r="G57" i="24"/>
  <c r="G80" i="24"/>
  <c r="H42" i="26" l="1"/>
  <c r="H24" i="26"/>
  <c r="H20" i="26"/>
  <c r="F14" i="26"/>
  <c r="F16" i="26"/>
  <c r="E18" i="26"/>
  <c r="E22" i="26"/>
  <c r="F26" i="26"/>
  <c r="G47" i="26"/>
  <c r="H47" i="26" s="1"/>
  <c r="E49" i="26"/>
  <c r="G51" i="26"/>
  <c r="H51" i="26" s="1"/>
  <c r="E53" i="26"/>
  <c r="G55" i="26"/>
  <c r="H55" i="26" s="1"/>
  <c r="E57" i="26"/>
  <c r="F66" i="26"/>
  <c r="E68" i="26"/>
  <c r="G72" i="26"/>
  <c r="H10" i="26"/>
  <c r="E10" i="26"/>
  <c r="F10" i="26"/>
  <c r="G14" i="26"/>
  <c r="G16" i="26"/>
  <c r="F18" i="26"/>
  <c r="F22" i="26"/>
  <c r="G26" i="26"/>
  <c r="F49" i="26"/>
  <c r="F53" i="26"/>
  <c r="F57" i="26"/>
  <c r="F68" i="26"/>
  <c r="H49" i="26"/>
  <c r="G76" i="24"/>
  <c r="H53" i="26" l="1"/>
  <c r="H18" i="26"/>
  <c r="G57" i="26"/>
  <c r="H22" i="26"/>
  <c r="G334" i="24"/>
  <c r="G333" i="24"/>
  <c r="G182" i="24" l="1"/>
  <c r="G181" i="24"/>
  <c r="D42" i="22" s="1"/>
  <c r="G179" i="24"/>
  <c r="G178" i="24"/>
  <c r="G177" i="24"/>
  <c r="G176" i="24"/>
  <c r="G175" i="24"/>
  <c r="G173" i="24"/>
  <c r="G172"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27" i="24"/>
  <c r="G126" i="24"/>
  <c r="G124" i="24"/>
  <c r="G123" i="24"/>
  <c r="G122" i="24"/>
  <c r="G121" i="24"/>
  <c r="G120" i="24"/>
  <c r="G119" i="24"/>
  <c r="G118" i="24"/>
  <c r="G117" i="24"/>
  <c r="G116" i="24"/>
  <c r="G115" i="24"/>
  <c r="G114" i="24"/>
  <c r="G111" i="24"/>
  <c r="G110" i="24"/>
  <c r="G109" i="24"/>
  <c r="G107" i="24"/>
  <c r="G106" i="24"/>
  <c r="G105" i="24"/>
  <c r="G104" i="24"/>
  <c r="G103" i="24"/>
  <c r="G102" i="24"/>
  <c r="G101" i="24"/>
  <c r="G100" i="24"/>
  <c r="G98" i="24"/>
  <c r="G97" i="24"/>
  <c r="G96" i="24"/>
  <c r="G95" i="24"/>
  <c r="G94" i="24"/>
  <c r="G93" i="24"/>
  <c r="G92" i="24"/>
  <c r="G91" i="24"/>
  <c r="G90" i="24"/>
  <c r="G89" i="24"/>
  <c r="G87" i="24"/>
  <c r="G86" i="24"/>
  <c r="G85" i="24"/>
  <c r="G83" i="24"/>
  <c r="G82" i="24"/>
  <c r="G81" i="24"/>
  <c r="G79" i="24"/>
  <c r="G78" i="24"/>
  <c r="G75" i="24"/>
  <c r="G74" i="24"/>
  <c r="G73" i="24"/>
  <c r="G72" i="24"/>
  <c r="G71" i="24"/>
  <c r="G70" i="24"/>
  <c r="G69" i="24"/>
  <c r="G67" i="24"/>
  <c r="G66" i="24"/>
  <c r="G65" i="24"/>
  <c r="G63" i="24"/>
  <c r="G62" i="24"/>
  <c r="G61" i="24"/>
  <c r="G60" i="24"/>
  <c r="G59" i="24"/>
  <c r="G58" i="24"/>
  <c r="G56" i="24"/>
  <c r="G53" i="24"/>
  <c r="G52" i="24"/>
  <c r="G51" i="24"/>
  <c r="G50" i="24"/>
  <c r="G48" i="24"/>
  <c r="G47" i="24"/>
  <c r="G46" i="24"/>
  <c r="G44" i="24"/>
  <c r="D16" i="22" s="1"/>
  <c r="G16" i="22" s="1"/>
  <c r="G42" i="24"/>
  <c r="D14" i="22" s="1"/>
  <c r="G14" i="22" s="1"/>
  <c r="G40" i="24"/>
  <c r="G39" i="24"/>
  <c r="G38" i="24"/>
  <c r="G37" i="24"/>
  <c r="G36" i="24"/>
  <c r="G35" i="24"/>
  <c r="G34" i="24"/>
  <c r="G33" i="24"/>
  <c r="G32" i="24"/>
  <c r="G31" i="24"/>
  <c r="G30" i="24"/>
  <c r="G29" i="24"/>
  <c r="G28" i="24"/>
  <c r="G27" i="24"/>
  <c r="G26" i="24"/>
  <c r="G24" i="24"/>
  <c r="G23" i="24"/>
  <c r="G22" i="24"/>
  <c r="G21" i="24"/>
  <c r="G19" i="24"/>
  <c r="F183" i="24"/>
  <c r="D18" i="22" l="1"/>
  <c r="G18" i="22" s="1"/>
  <c r="D24" i="22"/>
  <c r="G24" i="22" s="1"/>
  <c r="D28" i="22"/>
  <c r="G28" i="22" s="1"/>
  <c r="D36" i="22"/>
  <c r="G36" i="22" s="1"/>
  <c r="D26" i="22"/>
  <c r="G26" i="22" s="1"/>
  <c r="D38" i="22"/>
  <c r="G38" i="22" s="1"/>
  <c r="G42" i="22"/>
  <c r="D30" i="22"/>
  <c r="D20" i="22"/>
  <c r="D22" i="22"/>
  <c r="G22" i="22" s="1"/>
  <c r="D40" i="22"/>
  <c r="G40" i="22" s="1"/>
  <c r="D34" i="22"/>
  <c r="G34" i="22" s="1"/>
  <c r="D10" i="22"/>
  <c r="G10" i="22" s="1"/>
  <c r="D12" i="22"/>
  <c r="G12" i="22" s="1"/>
  <c r="F472" i="24"/>
  <c r="E472" i="24"/>
  <c r="G470" i="24"/>
  <c r="D72" i="22" s="1"/>
  <c r="G72" i="22" s="1"/>
  <c r="G468" i="24"/>
  <c r="G467" i="24"/>
  <c r="G465" i="24"/>
  <c r="G464" i="24"/>
  <c r="G463" i="24"/>
  <c r="G462" i="24"/>
  <c r="G461" i="24"/>
  <c r="G460" i="24"/>
  <c r="G459" i="24"/>
  <c r="G458" i="24"/>
  <c r="G457" i="24"/>
  <c r="G456" i="24"/>
  <c r="G455" i="24"/>
  <c r="G454" i="24"/>
  <c r="G453" i="24"/>
  <c r="G452" i="24"/>
  <c r="G451" i="24"/>
  <c r="G450" i="24"/>
  <c r="G449" i="24"/>
  <c r="G448" i="24"/>
  <c r="G447" i="24"/>
  <c r="G446" i="24"/>
  <c r="G445" i="24"/>
  <c r="G443" i="24"/>
  <c r="G442" i="24"/>
  <c r="G441" i="24"/>
  <c r="G440" i="24"/>
  <c r="G439" i="24"/>
  <c r="G438" i="24"/>
  <c r="G437" i="24"/>
  <c r="G436" i="24"/>
  <c r="G435" i="24"/>
  <c r="G434" i="24"/>
  <c r="G433" i="24"/>
  <c r="G432" i="24"/>
  <c r="G430" i="24"/>
  <c r="G429" i="24"/>
  <c r="G428" i="24"/>
  <c r="G427" i="24"/>
  <c r="G426" i="24"/>
  <c r="G425" i="24"/>
  <c r="G424" i="24"/>
  <c r="G423" i="24"/>
  <c r="G422" i="24"/>
  <c r="G421" i="24"/>
  <c r="G419" i="24"/>
  <c r="G418" i="24"/>
  <c r="G417" i="24"/>
  <c r="G416" i="24"/>
  <c r="G415" i="24"/>
  <c r="G414" i="24"/>
  <c r="G413" i="24"/>
  <c r="G412" i="24"/>
  <c r="G411" i="24"/>
  <c r="G410" i="24"/>
  <c r="F407" i="24"/>
  <c r="E407" i="24"/>
  <c r="G406" i="24"/>
  <c r="G405" i="24"/>
  <c r="G404" i="24"/>
  <c r="G403" i="24"/>
  <c r="G402" i="24"/>
  <c r="G401" i="24"/>
  <c r="G399" i="24"/>
  <c r="G398" i="24"/>
  <c r="G397" i="24"/>
  <c r="G396" i="24"/>
  <c r="G395" i="24"/>
  <c r="G394" i="24"/>
  <c r="G392" i="24"/>
  <c r="G391" i="24"/>
  <c r="G390" i="24"/>
  <c r="G389" i="24"/>
  <c r="G388" i="24"/>
  <c r="G387" i="24"/>
  <c r="G385" i="24"/>
  <c r="G384" i="24"/>
  <c r="G383" i="24"/>
  <c r="G382" i="24"/>
  <c r="G381" i="24"/>
  <c r="G380" i="24"/>
  <c r="G379" i="24"/>
  <c r="G378" i="24"/>
  <c r="G376" i="24"/>
  <c r="G375" i="24"/>
  <c r="G371" i="24"/>
  <c r="G370" i="24"/>
  <c r="G369" i="24"/>
  <c r="G368" i="24"/>
  <c r="G366" i="24"/>
  <c r="G365" i="24"/>
  <c r="G364" i="24"/>
  <c r="G363" i="24"/>
  <c r="G362" i="24"/>
  <c r="G361" i="24"/>
  <c r="G360" i="24"/>
  <c r="G359" i="24"/>
  <c r="G358" i="24"/>
  <c r="G357" i="24"/>
  <c r="G356" i="24"/>
  <c r="G355" i="24"/>
  <c r="G354" i="24"/>
  <c r="G353" i="24"/>
  <c r="G352" i="24"/>
  <c r="G351" i="24"/>
  <c r="G350" i="24"/>
  <c r="G349" i="24"/>
  <c r="G347" i="24"/>
  <c r="G346" i="24"/>
  <c r="G345" i="24"/>
  <c r="G344" i="24"/>
  <c r="G343" i="24"/>
  <c r="G342" i="24"/>
  <c r="G341" i="24"/>
  <c r="G340" i="24"/>
  <c r="G339" i="24"/>
  <c r="G338" i="24"/>
  <c r="G337" i="24"/>
  <c r="G336" i="24"/>
  <c r="G335" i="24"/>
  <c r="G332" i="24"/>
  <c r="G330" i="24"/>
  <c r="G329" i="24"/>
  <c r="G328" i="24"/>
  <c r="G327" i="24"/>
  <c r="G326" i="24"/>
  <c r="G325" i="24"/>
  <c r="G324" i="24"/>
  <c r="G323" i="24"/>
  <c r="G322" i="24"/>
  <c r="G321" i="24"/>
  <c r="G320" i="24"/>
  <c r="G319" i="24"/>
  <c r="G318" i="24"/>
  <c r="G317" i="24"/>
  <c r="G316" i="24"/>
  <c r="G315" i="24"/>
  <c r="G314" i="24"/>
  <c r="G313" i="24"/>
  <c r="G312" i="24"/>
  <c r="G311" i="24"/>
  <c r="G310" i="24"/>
  <c r="G309" i="24"/>
  <c r="G308" i="24"/>
  <c r="G307" i="24"/>
  <c r="G306" i="24"/>
  <c r="G305" i="24"/>
  <c r="G304" i="24"/>
  <c r="G303" i="24"/>
  <c r="G302" i="24"/>
  <c r="G301" i="24"/>
  <c r="G300" i="24"/>
  <c r="G299" i="24"/>
  <c r="G298" i="24"/>
  <c r="G296" i="24"/>
  <c r="G295" i="24"/>
  <c r="G294" i="24"/>
  <c r="G293" i="24"/>
  <c r="G292" i="24"/>
  <c r="G291" i="24"/>
  <c r="G290" i="24"/>
  <c r="G288" i="24"/>
  <c r="G287" i="24"/>
  <c r="G286" i="24"/>
  <c r="G285" i="24"/>
  <c r="G284" i="24"/>
  <c r="G283" i="24"/>
  <c r="G282" i="24"/>
  <c r="G280" i="24"/>
  <c r="G279" i="24"/>
  <c r="G278" i="24"/>
  <c r="G276" i="24"/>
  <c r="G275" i="24"/>
  <c r="G274" i="24"/>
  <c r="G273" i="24"/>
  <c r="G272" i="24"/>
  <c r="G268" i="24"/>
  <c r="G267"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7" i="24"/>
  <c r="G236" i="24"/>
  <c r="G234" i="24"/>
  <c r="G233" i="24"/>
  <c r="G232" i="24"/>
  <c r="G230" i="24"/>
  <c r="G229" i="24"/>
  <c r="G228" i="24"/>
  <c r="G226" i="24"/>
  <c r="G225" i="24"/>
  <c r="G224" i="24"/>
  <c r="G222" i="24"/>
  <c r="G221" i="24"/>
  <c r="G220" i="24"/>
  <c r="G218" i="24"/>
  <c r="G217" i="24"/>
  <c r="G216" i="24"/>
  <c r="G215" i="24"/>
  <c r="G214" i="24"/>
  <c r="G212" i="24"/>
  <c r="G211" i="24"/>
  <c r="G210" i="24"/>
  <c r="G208" i="24"/>
  <c r="G207" i="24"/>
  <c r="G206" i="24"/>
  <c r="G205" i="24"/>
  <c r="G203" i="24"/>
  <c r="G202" i="24"/>
  <c r="G201" i="24"/>
  <c r="G200" i="24"/>
  <c r="G199" i="24"/>
  <c r="G198" i="24"/>
  <c r="G197" i="24"/>
  <c r="G196" i="24"/>
  <c r="G195" i="24"/>
  <c r="G193" i="24"/>
  <c r="G192" i="24"/>
  <c r="G191" i="24"/>
  <c r="G189" i="24"/>
  <c r="G187" i="24"/>
  <c r="D45" i="22" s="1"/>
  <c r="G18" i="24"/>
  <c r="D8" i="22" s="1"/>
  <c r="G5" i="24"/>
  <c r="E24" i="22" l="1"/>
  <c r="D66" i="22"/>
  <c r="G66" i="22" s="1"/>
  <c r="D68" i="22"/>
  <c r="G68" i="22" s="1"/>
  <c r="D70" i="22"/>
  <c r="G70" i="22" s="1"/>
  <c r="D47" i="22"/>
  <c r="G47" i="22" s="1"/>
  <c r="D57" i="22"/>
  <c r="G20" i="22"/>
  <c r="D64" i="22"/>
  <c r="G64" i="22" s="1"/>
  <c r="G8" i="22"/>
  <c r="H8" i="22"/>
  <c r="F8" i="22"/>
  <c r="E8" i="22"/>
  <c r="D55" i="22"/>
  <c r="G55" i="22" s="1"/>
  <c r="D59" i="22"/>
  <c r="G472" i="24"/>
  <c r="D62" i="22"/>
  <c r="G62" i="22" s="1"/>
  <c r="D49" i="22"/>
  <c r="G49" i="22" s="1"/>
  <c r="D53" i="22"/>
  <c r="D51" i="22"/>
  <c r="G51" i="22" s="1"/>
  <c r="G112" i="24"/>
  <c r="E183" i="24"/>
  <c r="E473" i="24" s="1"/>
  <c r="E474" i="24" s="1"/>
  <c r="F473" i="24"/>
  <c r="F474" i="24" s="1"/>
  <c r="G407" i="24"/>
  <c r="G53" i="22" l="1"/>
  <c r="G59" i="22"/>
  <c r="G183" i="24"/>
  <c r="G473" i="24" s="1"/>
  <c r="D73" i="22" s="1"/>
  <c r="D32" i="22"/>
  <c r="G474" i="24"/>
  <c r="D75" i="22" s="1"/>
  <c r="H59" i="22" l="1"/>
  <c r="G32" i="22"/>
  <c r="H32" i="22" s="1"/>
  <c r="F14" i="22" l="1"/>
  <c r="F16" i="22"/>
  <c r="F18" i="22"/>
  <c r="E49" i="22"/>
  <c r="F55" i="22"/>
  <c r="F51" i="22"/>
  <c r="E68" i="22"/>
  <c r="F24" i="22"/>
  <c r="H24" i="22" s="1"/>
  <c r="E12" i="22"/>
  <c r="H34" i="22"/>
  <c r="F64" i="22"/>
  <c r="E18" i="22"/>
  <c r="D13" i="10"/>
  <c r="D21" i="10" s="1"/>
  <c r="H18" i="22" l="1"/>
  <c r="E66" i="22"/>
  <c r="H49" i="22"/>
  <c r="E55" i="22"/>
  <c r="H55" i="22" s="1"/>
  <c r="F22" i="22"/>
  <c r="F36" i="22"/>
  <c r="F66" i="22"/>
  <c r="E51" i="22"/>
  <c r="H51" i="22" s="1"/>
  <c r="H26" i="22"/>
  <c r="E64" i="22"/>
  <c r="E30" i="22"/>
  <c r="F42" i="22"/>
  <c r="F26" i="22"/>
  <c r="F62" i="22"/>
  <c r="E42" i="22"/>
  <c r="F49" i="22"/>
  <c r="F68" i="22"/>
  <c r="E62" i="22"/>
  <c r="F38" i="22"/>
  <c r="E22" i="22"/>
  <c r="F20" i="22"/>
  <c r="F12" i="22"/>
  <c r="H12" i="22"/>
  <c r="E20" i="22"/>
  <c r="F40" i="22"/>
  <c r="F10" i="22"/>
  <c r="E10" i="22"/>
  <c r="H10" i="22"/>
  <c r="H45" i="22"/>
  <c r="E57" i="22"/>
  <c r="F57" i="22"/>
  <c r="H28" i="22"/>
  <c r="F28" i="22"/>
  <c r="D9" i="22"/>
  <c r="D9" i="26" s="1"/>
  <c r="F47" i="22"/>
  <c r="E47" i="22"/>
  <c r="F53" i="22"/>
  <c r="E53" i="22"/>
  <c r="H53" i="22" l="1"/>
  <c r="E73" i="22"/>
  <c r="F73" i="22"/>
  <c r="G57" i="22"/>
  <c r="G73" i="22" s="1"/>
  <c r="H42" i="22"/>
  <c r="H20" i="22"/>
  <c r="H22" i="22"/>
  <c r="H47" i="22"/>
  <c r="D27" i="22"/>
  <c r="D27" i="26" s="1"/>
  <c r="D56" i="22"/>
  <c r="D56" i="26" s="1"/>
  <c r="D71" i="22"/>
  <c r="D71" i="26" s="1"/>
  <c r="D69" i="22"/>
  <c r="D69" i="26" s="1"/>
  <c r="D23" i="22"/>
  <c r="D23" i="26" s="1"/>
  <c r="D21" i="22"/>
  <c r="D21" i="26" s="1"/>
  <c r="D58" i="22"/>
  <c r="D58" i="26" s="1"/>
  <c r="D37" i="22"/>
  <c r="D37" i="26" s="1"/>
  <c r="D50" i="22"/>
  <c r="D50" i="26" s="1"/>
  <c r="D61" i="22"/>
  <c r="D61" i="26" s="1"/>
  <c r="D67" i="22"/>
  <c r="D67" i="26" s="1"/>
  <c r="D35" i="22"/>
  <c r="D35" i="26" s="1"/>
  <c r="D39" i="22"/>
  <c r="D39" i="26" s="1"/>
  <c r="D48" i="22"/>
  <c r="D48" i="26" s="1"/>
  <c r="D11" i="22"/>
  <c r="D11" i="26" s="1"/>
  <c r="D65" i="22"/>
  <c r="D65" i="26" s="1"/>
  <c r="D13" i="22"/>
  <c r="D13" i="26" s="1"/>
  <c r="D29" i="22"/>
  <c r="D29" i="26" s="1"/>
  <c r="D31" i="22"/>
  <c r="D31" i="26" s="1"/>
  <c r="D15" i="22"/>
  <c r="D15" i="26" s="1"/>
  <c r="D63" i="22"/>
  <c r="D63" i="26" s="1"/>
  <c r="D54" i="22"/>
  <c r="D54" i="26" s="1"/>
  <c r="D17" i="22"/>
  <c r="D17" i="26" s="1"/>
  <c r="D25" i="22"/>
  <c r="D25" i="26" s="1"/>
  <c r="D19" i="22"/>
  <c r="D19" i="26" s="1"/>
  <c r="D33" i="22"/>
  <c r="D33" i="26" s="1"/>
  <c r="D41" i="22"/>
  <c r="D41" i="26" s="1"/>
  <c r="D52" i="22"/>
  <c r="D52" i="26" s="1"/>
  <c r="D46" i="22"/>
  <c r="D46" i="26" s="1"/>
  <c r="D7" i="22"/>
  <c r="D7" i="26" s="1"/>
  <c r="D44" i="22"/>
  <c r="D44" i="26" s="1"/>
  <c r="G74" i="22" l="1"/>
  <c r="G73" i="26" s="1"/>
  <c r="G75" i="22"/>
  <c r="H73" i="22"/>
  <c r="F75" i="22"/>
  <c r="E75" i="22"/>
  <c r="E74" i="22"/>
  <c r="E73" i="26" s="1"/>
  <c r="F74" i="22"/>
  <c r="F73" i="26" s="1"/>
  <c r="H73" i="26" l="1"/>
  <c r="H74" i="22"/>
  <c r="H75" i="22"/>
</calcChain>
</file>

<file path=xl/sharedStrings.xml><?xml version="1.0" encoding="utf-8"?>
<sst xmlns="http://schemas.openxmlformats.org/spreadsheetml/2006/main" count="1541" uniqueCount="870">
  <si>
    <t>DESCRIÇÃO</t>
  </si>
  <si>
    <t>QUANT.</t>
  </si>
  <si>
    <t>UNID.</t>
  </si>
  <si>
    <t>MATERIAL</t>
  </si>
  <si>
    <t>EMAIL:</t>
  </si>
  <si>
    <t xml:space="preserve">MÃO DE OBRA </t>
  </si>
  <si>
    <t>RAZÃO SOCIAL:</t>
  </si>
  <si>
    <t>CNPJ:</t>
  </si>
  <si>
    <t>DATA DA PROPOSTA</t>
  </si>
  <si>
    <t>ITENS</t>
  </si>
  <si>
    <t>I</t>
  </si>
  <si>
    <t>OBRAS CIVIS</t>
  </si>
  <si>
    <t>SUBTOTAL OBRAS CIVIS</t>
  </si>
  <si>
    <t>FONE:</t>
  </si>
  <si>
    <t>1.1</t>
  </si>
  <si>
    <t>1.2</t>
  </si>
  <si>
    <t>BDI</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</si>
  <si>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</si>
  <si>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</si>
  <si>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</si>
  <si>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</si>
  <si>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</si>
  <si>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</si>
  <si>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</si>
  <si>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</si>
  <si>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</si>
  <si>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</si>
  <si>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</si>
  <si>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</si>
  <si>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</si>
  <si>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</si>
  <si>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</si>
  <si>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</si>
  <si>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</si>
  <si>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</si>
  <si>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</si>
  <si>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</si>
  <si>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</si>
  <si>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</si>
  <si>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</si>
  <si>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</si>
  <si>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</si>
  <si>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</si>
  <si>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</si>
  <si>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</si>
  <si>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</si>
  <si>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</si>
  <si>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</si>
  <si>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</si>
  <si>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</si>
  <si>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</si>
  <si>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</si>
  <si>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1.</t>
  </si>
  <si>
    <t>m²</t>
  </si>
  <si>
    <t>un</t>
  </si>
  <si>
    <t>2.1</t>
  </si>
  <si>
    <t>4.1</t>
  </si>
  <si>
    <t>x,xx</t>
  </si>
  <si>
    <t>1.3</t>
  </si>
  <si>
    <t>1.4</t>
  </si>
  <si>
    <t>1.5</t>
  </si>
  <si>
    <t>1.6</t>
  </si>
  <si>
    <t>m</t>
  </si>
  <si>
    <t>3.1</t>
  </si>
  <si>
    <t>6.1</t>
  </si>
  <si>
    <t>6.2</t>
  </si>
  <si>
    <t>7.1</t>
  </si>
  <si>
    <t>3.2</t>
  </si>
  <si>
    <t>2.2</t>
  </si>
  <si>
    <t>2.3</t>
  </si>
  <si>
    <t>2.4</t>
  </si>
  <si>
    <t>TOTAL GERAL COM BDI</t>
  </si>
  <si>
    <t>PERCENTUAL ACUMULADO (%)</t>
  </si>
  <si>
    <t>R$</t>
  </si>
  <si>
    <t>%</t>
  </si>
  <si>
    <t>PINTURA</t>
  </si>
  <si>
    <t>TRINTA DIAS</t>
  </si>
  <si>
    <t>TOTAL DO GRUPO</t>
  </si>
  <si>
    <t>CRONOGRAMA FÍSICO FINANCEIRO</t>
  </si>
  <si>
    <t>h</t>
  </si>
  <si>
    <t>4.2</t>
  </si>
  <si>
    <t>4.3</t>
  </si>
  <si>
    <t>4.4</t>
  </si>
  <si>
    <t>4.5</t>
  </si>
  <si>
    <t>4.6</t>
  </si>
  <si>
    <t>11.1</t>
  </si>
  <si>
    <t>11.2</t>
  </si>
  <si>
    <t>12.1</t>
  </si>
  <si>
    <t>13.1</t>
  </si>
  <si>
    <t>14.1</t>
  </si>
  <si>
    <t>cj</t>
  </si>
  <si>
    <t>1.7</t>
  </si>
  <si>
    <t>1.8</t>
  </si>
  <si>
    <t>1.9</t>
  </si>
  <si>
    <t>Caixa de passagem c/ tampa cega tipo condulete diam 25mm</t>
  </si>
  <si>
    <t>3.3</t>
  </si>
  <si>
    <t>3.4</t>
  </si>
  <si>
    <t>3.5</t>
  </si>
  <si>
    <t>3.6</t>
  </si>
  <si>
    <t>2.5</t>
  </si>
  <si>
    <t>2.6</t>
  </si>
  <si>
    <t>2.7</t>
  </si>
  <si>
    <t>2.8</t>
  </si>
  <si>
    <t>2.9</t>
  </si>
  <si>
    <t>2.10</t>
  </si>
  <si>
    <t>III</t>
  </si>
  <si>
    <t>3.7</t>
  </si>
  <si>
    <t>3.8</t>
  </si>
  <si>
    <t>4.7</t>
  </si>
  <si>
    <t>4.8</t>
  </si>
  <si>
    <t>4.9</t>
  </si>
  <si>
    <t>4.10</t>
  </si>
  <si>
    <t>4.11</t>
  </si>
  <si>
    <t>INSTALAÇÕES MECÂNICAS</t>
  </si>
  <si>
    <t>Plug Macho e fêmea novo padrão - ligação luminárias</t>
  </si>
  <si>
    <t>3.9</t>
  </si>
  <si>
    <t>3.10</t>
  </si>
  <si>
    <t>3.11</t>
  </si>
  <si>
    <t>3.12</t>
  </si>
  <si>
    <t>3.13</t>
  </si>
  <si>
    <t>pç</t>
  </si>
  <si>
    <t>8.1</t>
  </si>
  <si>
    <t>9.1</t>
  </si>
  <si>
    <t>9.2</t>
  </si>
  <si>
    <t>10.1</t>
  </si>
  <si>
    <t>10.2</t>
  </si>
  <si>
    <t>8.2</t>
  </si>
  <si>
    <t>8.3</t>
  </si>
  <si>
    <t>8.4</t>
  </si>
  <si>
    <t>8.5</t>
  </si>
  <si>
    <t>PLANILHA DE ORÇAMENTO</t>
  </si>
  <si>
    <t>SESSENTA DIAS</t>
  </si>
  <si>
    <t>NOVENTA DIAS</t>
  </si>
  <si>
    <t>7.2</t>
  </si>
  <si>
    <t>9.3</t>
  </si>
  <si>
    <t>Retirada, transporte e entrega no BAGERGS em Canoas/RS: pórtico eletrônico agência atual</t>
  </si>
  <si>
    <t>Mola hidráulica aérea Nº 3 -  DORMA ou similar - cor prata -  retaguarda, retaguarda cash's, controle de acesso</t>
  </si>
  <si>
    <t>7.3</t>
  </si>
  <si>
    <t>10.3</t>
  </si>
  <si>
    <t xml:space="preserve">KIT ATM (AUTOMATIZA) Banrisul composto por: </t>
  </si>
  <si>
    <t xml:space="preserve">    - 1 eletroímã 150 kgf. com sensor</t>
  </si>
  <si>
    <t xml:space="preserve">    - 1 fonte de alimentação com carregador flutuante de bateria</t>
  </si>
  <si>
    <t xml:space="preserve">    - 1 placa ATM padrão Banrisul</t>
  </si>
  <si>
    <t xml:space="preserve">    - 1 kit de suportes de fixação para porta de alumínio</t>
  </si>
  <si>
    <t xml:space="preserve">    - 2 botões de acionamento (internos)</t>
  </si>
  <si>
    <t xml:space="preserve">    - 1 adesivo de orientação: "Após 22hs pressione o botão para sair"</t>
  </si>
  <si>
    <t>Bateria selada 12V 7Ah</t>
  </si>
  <si>
    <t>Cilindro contato elétrico 510 Pacri</t>
  </si>
  <si>
    <t xml:space="preserve"> </t>
  </si>
  <si>
    <t>Vidro incolor 6mm (divisor de sigilo)</t>
  </si>
  <si>
    <t>Fornecimento e instalação de armario em MDF 18mm acabamento melamínico cor Laca Branca. (P=35cm x  H=190cm x L=110 cm) fixado ao chão c/ cantoneiras de aluminio (CT-026) parafussos de inox  conforme projeto.</t>
  </si>
  <si>
    <t>Divisor de Ambientes H=180cm - conforme modelo padrão Banrisul:</t>
  </si>
  <si>
    <t>Esquadria em aluminio l.30 (30001) Estruturada em tubos de aluminio (TG- 018) Fechamento nas extremidades em 45 graus e intervalos de topo conforme projeto para divisor de ambientes.</t>
  </si>
  <si>
    <t>Vidro incolor 6mm (divisor de ambientes)</t>
  </si>
  <si>
    <t>Película lisa e intercalada ( tipo venetian) 12mm brancox6mm vazado conforme detalhamento, nos divisores de ambientes e divisores de sigilo</t>
  </si>
  <si>
    <t>Conjunto de folhagem (palmeira ráfis, hmax=120cm) e vaso (na cor cinza gelo), montado, com acabamento sobre a terra em pedras brancas ou cascas pinus</t>
  </si>
  <si>
    <t>Placa de sinalizacao de seguranca contra incendio, fotoluminescente, quadrada, *30 x 30* cm (sinalização dos extintores)</t>
  </si>
  <si>
    <t>Placa de sinalizacao de seguranca contra incendio, fotoluminescente, redonda Ø 25cm (proibido fumar)</t>
  </si>
  <si>
    <t>II</t>
  </si>
  <si>
    <t>m2</t>
  </si>
  <si>
    <t>SUBTOTAL INSTALAÇÕES MECÂNICAS</t>
  </si>
  <si>
    <t>ENTRADA DE ENERGIA E MEDIÇÃO</t>
  </si>
  <si>
    <t>Disjuntores Tripolar padrão DIN - 4,5kA</t>
  </si>
  <si>
    <t>Disjuntores Monopolar DIN - 4,5kA</t>
  </si>
  <si>
    <t xml:space="preserve">            - 1x25A</t>
  </si>
  <si>
    <t xml:space="preserve">            - 1x20A</t>
  </si>
  <si>
    <t xml:space="preserve">            - 1x16A</t>
  </si>
  <si>
    <t xml:space="preserve">            - 1x10A</t>
  </si>
  <si>
    <t xml:space="preserve">Dispositivo DR tetrapolar 63A sensibilidade 300mA </t>
  </si>
  <si>
    <t xml:space="preserve">Dispositivo DR bipolar 25A sensibilidade 30mA </t>
  </si>
  <si>
    <t>Supressores de Surto com encapsulamento 45kA</t>
  </si>
  <si>
    <t>Condutor unipolar flexível Afumex:</t>
  </si>
  <si>
    <t xml:space="preserve">          - seção 2,5mm² </t>
  </si>
  <si>
    <t xml:space="preserve">          - seção 4,0mm² </t>
  </si>
  <si>
    <t>Espelho de pvc branco 4x2" (100x50mm) com:</t>
  </si>
  <si>
    <t xml:space="preserve">          - interruptor simples com tomada.</t>
  </si>
  <si>
    <t xml:space="preserve">          - interruptor simples.</t>
  </si>
  <si>
    <t xml:space="preserve">          - interruptor duplo.</t>
  </si>
  <si>
    <t xml:space="preserve">          - tomada novo padrão brasileiro</t>
  </si>
  <si>
    <t xml:space="preserve">Caixa condulete diam. 20mm com: </t>
  </si>
  <si>
    <t xml:space="preserve">          - tomada novo padrão brasileiro 20A</t>
  </si>
  <si>
    <t xml:space="preserve">Suporte de canaleta de aluminio com : </t>
  </si>
  <si>
    <t xml:space="preserve">Caixa de embutir parede 4x2" </t>
  </si>
  <si>
    <t xml:space="preserve">Caixa de embutir parede 4x4" </t>
  </si>
  <si>
    <t>Caixa tipo condulete com tampa cega:</t>
  </si>
  <si>
    <t xml:space="preserve">          - ø 20mm.</t>
  </si>
  <si>
    <t xml:space="preserve">          - ø 25mm.</t>
  </si>
  <si>
    <t xml:space="preserve">          - ø 32mm.</t>
  </si>
  <si>
    <t>Eletroduto de ferro:</t>
  </si>
  <si>
    <t>Canaleta aluminio 73x25 tripla c/ tampa de encaixe - Pintada</t>
  </si>
  <si>
    <t>Adaptador para canaleta Dutotec 73x25mm - 3x1</t>
  </si>
  <si>
    <t xml:space="preserve">Eletrocalha lisa 150x100mm </t>
  </si>
  <si>
    <t xml:space="preserve">Eletrocalha lisa 100x100mm </t>
  </si>
  <si>
    <t>Tampa para eletrocalha 150mm</t>
  </si>
  <si>
    <t>Tampa para eletrocalha 100mm</t>
  </si>
  <si>
    <t>Divisor interno para eletrocalha 100mm</t>
  </si>
  <si>
    <t xml:space="preserve">Suporte suspensão para eletrocalha 150x100mm </t>
  </si>
  <si>
    <t xml:space="preserve">Suporte suspensão para eletrocalha 100x100mm </t>
  </si>
  <si>
    <t>Emenda interna tipo "U" p/ eletrocalha 150x100mm</t>
  </si>
  <si>
    <t>Emenda interna tipo "U" p/ eletrocalha 100x100mm</t>
  </si>
  <si>
    <t>Terminal de fechamento p/ eletrocalha 150x100mm</t>
  </si>
  <si>
    <t>Terminal de fechamento p/ eletrocalha 100x100mm</t>
  </si>
  <si>
    <t xml:space="preserve">Derivação lateral de eletrocalha para perfilado </t>
  </si>
  <si>
    <t>Perfilado 38x38mm chapa 14</t>
  </si>
  <si>
    <t>Suporte longo p/perfilado 38x38mm</t>
  </si>
  <si>
    <t>Base c/ 4 furos fixação externa p/perfilado 38x38mm</t>
  </si>
  <si>
    <t xml:space="preserve">Emendas Internas ("I", "L") para perfilado 38x38mm  </t>
  </si>
  <si>
    <t xml:space="preserve">Emendas "T" para perfilado 38x38mm  </t>
  </si>
  <si>
    <t xml:space="preserve">Emendas "X" para perfilado 38x38mm  </t>
  </si>
  <si>
    <t>Derivação lateral de perfilado para eletroduto</t>
  </si>
  <si>
    <t>Caixa de perfilado com tomada 2P+T</t>
  </si>
  <si>
    <t>Parafusos, porcas e arruelas para perfilados/eletrocalhas</t>
  </si>
  <si>
    <t>Vergalhão rosca total 1/4"</t>
  </si>
  <si>
    <t>Chumbador rosca interna 1/4"</t>
  </si>
  <si>
    <t>Cabo flexível PP 3x1,5mm² - Ligação das luminárias.</t>
  </si>
  <si>
    <t>Prensa cabo de seção 2,5mm²</t>
  </si>
  <si>
    <t>Sensor de Presença 400W / 220V - com regulagem de pulso</t>
  </si>
  <si>
    <t>Timer p/  iluminação interna/externa/AC</t>
  </si>
  <si>
    <t>Contactora tripolar 220V/25 A</t>
  </si>
  <si>
    <t>Capacitor 2,0kVAr trifásico</t>
  </si>
  <si>
    <t>INSTALAÇÕES DE ILUMINAÇÃO DE EMERGÊNCIA</t>
  </si>
  <si>
    <t>INSTALAÇÕES DE AUTOMAÇÃO (ELÉTRICAS E SINAL)</t>
  </si>
  <si>
    <t>INSTALAÇÕES ELÉTRICAS</t>
  </si>
  <si>
    <t>Centro de distribuição de uso aparente para 16 elementos com barramentos (CD-BK).</t>
  </si>
  <si>
    <t>Disjuntor monopolar/4,5kA.</t>
  </si>
  <si>
    <t xml:space="preserve">        -1x16A</t>
  </si>
  <si>
    <t xml:space="preserve">       - 1x20A </t>
  </si>
  <si>
    <t>Disjuntor triplolar / 4,5kA.</t>
  </si>
  <si>
    <t xml:space="preserve">       - 3x16A - Banco Capacitores </t>
  </si>
  <si>
    <t xml:space="preserve">Caixa 4x4" de embutir com espelho de pvc </t>
  </si>
  <si>
    <t xml:space="preserve">        -  02 (duas) tomadas  novo padrão brasileiro</t>
  </si>
  <si>
    <t>Adaptador 3x1" para conexão canaleta de aluminio 73x25mm e eletroduto de ferro</t>
  </si>
  <si>
    <t>Caixa de pvc para reversora tipo GSP.2 ou similar</t>
  </si>
  <si>
    <t xml:space="preserve">Canaleta aluminio 73x25 dupla c/ tampa de encaixe </t>
  </si>
  <si>
    <t>Canaleta aluminio 73x45 dupla c/ tampa de encaixe - Pintada</t>
  </si>
  <si>
    <t>Curva 90º metálica especifica de canaleta de aluminio</t>
  </si>
  <si>
    <t xml:space="preserve">        -73x25mm</t>
  </si>
  <si>
    <t xml:space="preserve">        -73x45mm</t>
  </si>
  <si>
    <t>Acessório tipo flange p/ conexão CD/Eletrocalha e aluminio</t>
  </si>
  <si>
    <t>Caixa de embutir piso 100x200x50mm com tampa em latão polido</t>
  </si>
  <si>
    <t>Timer p/  KIT ATM</t>
  </si>
  <si>
    <t xml:space="preserve"> Cabo tipo PP 3x1,5mm2</t>
  </si>
  <si>
    <t>Curva horizontal para eletrocalha 100x100mm</t>
  </si>
  <si>
    <t>Curva vertical para eletrocalha 100x100mm</t>
  </si>
  <si>
    <t xml:space="preserve"> Cabo tipo PP 8x1,0mm2</t>
  </si>
  <si>
    <t>PONTOS PARA A TRANSMISSÃO DE DADOS/TELEFONE:</t>
  </si>
  <si>
    <t>Cabo telefônico tipo CIT-10 pares</t>
  </si>
  <si>
    <t>Rack 19" tamanho 24U com uma bandeija, 11 organizadores de cabos e 144 conjuntos de parafuso porca gaiola - Completo</t>
  </si>
  <si>
    <t>Régua com 8 tomadas c/ angulação 45° para Rack 19"</t>
  </si>
  <si>
    <t xml:space="preserve"> Bloco de inserção engate rápido M10 com bastidor completo</t>
  </si>
  <si>
    <t>INSTALAÇÕES TELEFÔNICAS:</t>
  </si>
  <si>
    <t>Eletroduto ferro ø 50mm.</t>
  </si>
  <si>
    <t>Caixa metálica com tampa 300x300x150mm</t>
  </si>
  <si>
    <t>Voice Panel 50 portas p/ Rack 19"  (Ramais Central)</t>
  </si>
  <si>
    <t>Cabo CIT 50/10 pares (Entrada Linhas)</t>
  </si>
  <si>
    <t>Patch Cord 1,0m (Rack) - Cor Verde</t>
  </si>
  <si>
    <t>Protetor de Surto p/ entrada das linhas</t>
  </si>
  <si>
    <t>INSTALAÇÕES ÁREA SISTEMA DE ALARME E CFTV</t>
  </si>
  <si>
    <t xml:space="preserve">INFRAESTRUTURA </t>
  </si>
  <si>
    <t>Eletroduto de Ferro Galvanizado leve médio:</t>
  </si>
  <si>
    <t>Eletroduto Flexível com alma de aço revestimento PVC - Sealtube - 3/4 a 1"</t>
  </si>
  <si>
    <t>Conectores tipo Box Reto de Alumínio para Sealtube 3/4" a 1"</t>
  </si>
  <si>
    <t>INSTALAÇÕES ALARME</t>
  </si>
  <si>
    <t>Cabo para alarme  CCI de 10 vias na cor branca em PVC, condutores de bitola 0,5mm2 em cobre eletrolítico estanhados, isolação PVC  cores sólidas.</t>
  </si>
  <si>
    <t>INSTALAÇÕES CFTV</t>
  </si>
  <si>
    <t>SERVIÇOS COMPLEMENTARES ELÉTRICA/AUTOMAÇÃO/TELEFÔNICO</t>
  </si>
  <si>
    <t>Asbuilts das Instalações Elet./Log./Telef./Alarme/CFTV</t>
  </si>
  <si>
    <t>Certificação/Homologação cabeamento estruturado (Lógica/Telefone/CFTV)</t>
  </si>
  <si>
    <t>VIDRAÇARIA</t>
  </si>
  <si>
    <t>DIVERSOS</t>
  </si>
  <si>
    <t>SISTEMA DE DISTRIBUIÇÃO DE AR</t>
  </si>
  <si>
    <t>EQUIPAMENTOS</t>
  </si>
  <si>
    <t xml:space="preserve">MONTAGEM DOS QUADROS DE DISTRIBUIÇÃO - ILUMINAÇÃO / TOMADAS E AC </t>
  </si>
  <si>
    <t>QUADROS DE DISTRIBUIÇÃO - ILUMINAÇÃO/TOMADAS/AR CONDICIONADO</t>
  </si>
  <si>
    <t>PONTOS DE ILUMINAÇÃO /TOMADAS e AR CONDICIONADO</t>
  </si>
  <si>
    <t>PONTOS DE ILUMINAÇÃO/TOMADAS/AR CONDICIONADO</t>
  </si>
  <si>
    <t>INSTALAÇÕES AUTOMAÇÃO - ELÉTRICA E SINAL</t>
  </si>
  <si>
    <t>INSTALAÇÕES TELEFÔNICAS</t>
  </si>
  <si>
    <t>INSTALAÇÕES PARA SISTEMA DE ALARME E CFTV</t>
  </si>
  <si>
    <t>SERVIÇOS COMPLEMENTARES</t>
  </si>
  <si>
    <t>6.3</t>
  </si>
  <si>
    <t>6.4</t>
  </si>
  <si>
    <t>6.5</t>
  </si>
  <si>
    <t>6.7</t>
  </si>
  <si>
    <t>6.8</t>
  </si>
  <si>
    <t>6.9</t>
  </si>
  <si>
    <t>6.10</t>
  </si>
  <si>
    <t>6.11</t>
  </si>
  <si>
    <t>6.12</t>
  </si>
  <si>
    <t>6.13</t>
  </si>
  <si>
    <t>Forro acústico de Fibra Mineral Removível, modulação 625x1250x13mm, apoiados em perfis metálicos tipo "T" suspensos por perfis rígidos - ref. Armstrong, Encore</t>
  </si>
  <si>
    <t>Duto construído em painel sanduíche dm chapas de alumínio gofrado com enchimento em polipropileno (MPU), com espessura mínima 20mm. Incluído todos acessórios para execução e fixação (fita, cola, cantoneiras, perfis, disco, reforço, parafusos, selante, baionetas, pinos, abraçadeiras, etc).</t>
  </si>
  <si>
    <t>Quadro de Força de EMBUTIR montado em caixa de comando com dimensões minimas de 750x500x150mm, com barramento DIN de FNT p/ 150A, placa de montagem - Completo para 36 elementos (CD-1)</t>
  </si>
  <si>
    <t xml:space="preserve">          - seção 6,0mm² </t>
  </si>
  <si>
    <t xml:space="preserve">          - interruptor triplo.</t>
  </si>
  <si>
    <t>Eletroduto de pvc:</t>
  </si>
  <si>
    <t>Cabo unipolar flexível seção 25,0mm² / 750V - Afumex - (Baterias/Nobreak)</t>
  </si>
  <si>
    <t>Derivação lateral de eletrocalha/eletroduto</t>
  </si>
  <si>
    <t xml:space="preserve">Cabo UTP categoria 6 - Cabo Multilan 4 pares / 24AWG UTP cat.6 (LSZH) </t>
  </si>
  <si>
    <t>Patch Panel 24 portas p/ Rack 19" - Categoria 6 (Estações de Trabalho)</t>
  </si>
  <si>
    <t>Patch Cord 2,5m (Estações de Trabalho) -Categoria 6</t>
  </si>
  <si>
    <t>Patch Cord 1,0m (Rack) - Categoria 6</t>
  </si>
  <si>
    <t>Patch-cord com dois conectores RJ45-cat. 6 nas duas pontas, certificado, para interligação entre rack do Banco e caixa QDS/RDY/MDR</t>
  </si>
  <si>
    <t>Plug (macho) RJ45 cat. 6  para sistema de alarme com conectorização/teste</t>
  </si>
  <si>
    <t>Espelho de caixa condulete com tomada uma tomada RJ.45 cat. 6.</t>
  </si>
  <si>
    <t>Cabo UTP, 4 pares 24AWG LSZH (Não Halogenado) - Categoria 6 - Ligação Geradores de Névoa com a Central de Alarme</t>
  </si>
  <si>
    <t>Organizadores de Cabos, para fixação em Rack padrão 19polegadas</t>
  </si>
  <si>
    <t>Patch Panel Categoria 6 CARREGADO, com24 portas</t>
  </si>
  <si>
    <t xml:space="preserve">Conector fêmea, categoria 6 - padrão Keystone e/ou similar </t>
  </si>
  <si>
    <t>Régua com 8 tomadas para fixação em racks ou gabinetes padrão 19 polegadas</t>
  </si>
  <si>
    <t>Luminária de EMBUTIR em forro mineral 1250x625mm, com aletas e duas lâmpada T8 18W / 2100lumens / 4000K, com corpo em chapa de aço tratada e pintada pelo sistema eletrostpatico a pó híbrido branco. IRC &gt; 80, Alto Fator de Potência, Rendimento minímo de 75%, THD em conformidade com IEC 61000-3-2 - Vida util de 50.000h. Ref.: CAC 01 da LUMICENTER ou equivalente técnico.</t>
  </si>
  <si>
    <t>Luminária de SOBREPOR, com aletas e duas lâmpada T8 18W / 2100lumens / 4000K, com corpo em chapa de aço tratada e pintada pelo sistema eletrostpatico a pó híbrido branco. IRC &gt; 80, Alto Fator de Potência, Rendimento minímo de 75%, THD em conformidade com IEC 61000-3-2 - Vida util de 50.000h. Ref.: CAC 01 da LUMICENTER ou equivalente técnico.</t>
  </si>
  <si>
    <t>Porta Equipamento Dutotec, Ref. DT.63450.10 com UM(1) bloco c/RJ.45 Cat.6  Ref. DT.99530.00OU similar.</t>
  </si>
  <si>
    <t>Porta Equipamento Dutotec, Ref. DT.63450.10 com DOIS bloco c/RJ.45 Cat.6  Ref. DT.99530.00OU similar.</t>
  </si>
  <si>
    <t>Patch-cord Cat. 6 -  AZUL 2,5 metros, com conectores RJ-45 Cat. 6 nas duas extremidades para interligação do Rack de ATIVOS à caixa RDY/MDR</t>
  </si>
  <si>
    <t>7.4</t>
  </si>
  <si>
    <t>14.2</t>
  </si>
  <si>
    <t xml:space="preserve">        -1x10A</t>
  </si>
  <si>
    <r>
      <t xml:space="preserve">1. OBJETO: </t>
    </r>
    <r>
      <rPr>
        <sz val="10"/>
        <color indexed="8"/>
        <rFont val="Calibri"/>
        <family val="2"/>
        <scheme val="minor"/>
      </rPr>
      <t>OBRAS CIVIS, INSTALAÇÕES ELÉTRICAS, LÓGICAS, MECÂNICAS E HIDROSSÁNITÁRIAS NO PA PINHAL DA SERRA</t>
    </r>
  </si>
  <si>
    <t>Retirada, transporte e entrega no BAGERGS em Canoas/RS: testeira 145x54cm da fachada da agência atual</t>
  </si>
  <si>
    <t>Porta de vidro temperado 10mm, uma folhas, 110x210cm, com ferragens e puxadores (acesso principal)</t>
  </si>
  <si>
    <t>13.2</t>
  </si>
  <si>
    <t>13.4</t>
  </si>
  <si>
    <t>13.3</t>
  </si>
  <si>
    <t>Cano de cobre ø1/4, esp. parede 0,79mm incluindo curvas e acessórios</t>
  </si>
  <si>
    <t>Cano de cobre ø3/8, esp. parede 0,79mm incluindo curvas e acessórios</t>
  </si>
  <si>
    <t>Cano de cobre ø1/2, esp. parede 0,79mm incluindo curvas e acessórios</t>
  </si>
  <si>
    <t>Cano de cobre ø5/8, esp. parede 0,79mm incluindo curvas e acessórios</t>
  </si>
  <si>
    <t>Cano de cobre ø3/4, esp. parede 1,58mm incluindo curvas e acessórios</t>
  </si>
  <si>
    <t>Cano de cobre ø7/8, esp. parede 1,58mm incluindo curvas e acessórios</t>
  </si>
  <si>
    <t>Isolamento Borracha Elastomérica ø1/4 espessura crescente, 19 a 26 mm</t>
  </si>
  <si>
    <t>Isolamento Borracha Elastomérica ø3/8 espessura crescente, 19 a 26 mm</t>
  </si>
  <si>
    <t>Isolamento Borracha Elastomérica ø1/2 espessura crescente, 19 a 26 mm</t>
  </si>
  <si>
    <t>Isolamento Borracha Elastomérica ø5/8 espessura crescente, 19 a 26 mm</t>
  </si>
  <si>
    <t>Isolamento Borracha Elastomérica ø3/4 espessura crescente, 19 a 26 mm</t>
  </si>
  <si>
    <t>Isolamento Borracha Elastomérica ø7/8 espessura crescente, 19 a 26 mm</t>
  </si>
  <si>
    <t xml:space="preserve">Junta de derivação em forma de "Y" para tubulações (multikit/refnet)  (Ref: KHRP26A22T) </t>
  </si>
  <si>
    <t xml:space="preserve">Junta de derivação em forma de "Y" para tubulações (multikit/refnet)  (Ref: KHRP26A33T) </t>
  </si>
  <si>
    <t xml:space="preserve">Carga adicional de gás refrigerante R410a </t>
  </si>
  <si>
    <t xml:space="preserve">Solda foscoper  </t>
  </si>
  <si>
    <t xml:space="preserve">Cano PVC marrom para ligação dos drenos dos condicionadores aos pontos de ralo ø25mm </t>
  </si>
  <si>
    <t xml:space="preserve">Cano PVC marrom para ligação dos drenos dos condicionadores aos pontos de ralo ø32mm </t>
  </si>
  <si>
    <t xml:space="preserve">Isolamento térmico para tubulação de dreno ø25mm </t>
  </si>
  <si>
    <t xml:space="preserve">Isolamento térmico para tubulação de dreno ø32mm </t>
  </si>
  <si>
    <t xml:space="preserve">Acessórios diversos (suportes, pinos roscados, parafusos, abraçadeiras, cola, fitas, etc) para instalação e montagem   </t>
  </si>
  <si>
    <t>kg</t>
  </si>
  <si>
    <t xml:space="preserve">Eletroduto galvanizado tipo leve ø1/2" </t>
  </si>
  <si>
    <t xml:space="preserve">Cabo PP  3 x 2,5mm² </t>
  </si>
  <si>
    <t xml:space="preserve">Cabo blindado 2 x 1,00mm² </t>
  </si>
  <si>
    <t xml:space="preserve">Cabo para alimentação elétrica das unidades condicionadoras (complemento) 4 x 4,00mm² </t>
  </si>
  <si>
    <t>Controle remoto sem fio para unidade evaporadora VRF  cassete</t>
  </si>
  <si>
    <t>Controle remoto sem fio para unidade evaporadora VRF  hi-wall</t>
  </si>
  <si>
    <t xml:space="preserve">Controle remoto de navegação com fio, com display, programação horária/semanal, ajuste de funções.  </t>
  </si>
  <si>
    <t xml:space="preserve">Timer com programação horária/semanal   </t>
  </si>
  <si>
    <t xml:space="preserve">Termostato de ambiente On/OFF, com dial e tecla liga/desliga  </t>
  </si>
  <si>
    <t xml:space="preserve">Acessórios diversos (cabos, borneira, contatoras, conduletes, fio diversos) para instalação e montagem  </t>
  </si>
  <si>
    <t xml:space="preserve">Duto em chapa de aço galvanizado, com acessórios  bitola n. 26 </t>
  </si>
  <si>
    <t xml:space="preserve">Duto em chapa de aço galvanizado, com acessórios  bitola n. 24 </t>
  </si>
  <si>
    <t xml:space="preserve">Duto circular em PVC, linha leve ø150mm </t>
  </si>
  <si>
    <t>Tomada de ar exterior equipada com veneziana metálica, tela de proteção 500x300mm  com registro</t>
  </si>
  <si>
    <t>Difusor de 4 vias Tamanho 1 equipado com registro de vazão</t>
  </si>
  <si>
    <t>Difusor de 4 vias Tamanho 2 equipado com registro de vazão</t>
  </si>
  <si>
    <t>Veneziana indevassável em alumínio, aletas em "V" 500x500mm  com dupla moldura</t>
  </si>
  <si>
    <t>Grelha do tipo rotacore, construída em alumínio 800x300mm com moldura e registro de vazão</t>
  </si>
  <si>
    <t>Caixa de filtragem tamanho ø200mm equipada com elemento filtrante classe G4</t>
  </si>
  <si>
    <t xml:space="preserve">Junta flexível atenuadora de vibrações fabricada em lona de vinil reforçada e chapa galvanizada  </t>
  </si>
  <si>
    <t xml:space="preserve">Acessórios diversos (suportes, pinos roscados, parafusos, abraçadeiras, fita adesiva, cola, etc) para instalação e montagem   </t>
  </si>
  <si>
    <t>4.12</t>
  </si>
  <si>
    <t>VENTILADOR HELICOCENTRÍFUGO, COM ELEMENTO ACÚSTICO, FABRICADO EM CHAPA DE AÇO, ROLAMENTO DE ESFERAS DE LUBRIFICAÇÃO PERMANENTE, CORPO MOTOR DESMONTÁVEL, MOTOR DE 02 VELOCIDADES. 
 REF.: MODELO TD-SILENT-800/200 DA SOLER &amp; PALAU OU EQUIVALENTE. ACIONAMENTO ATRAVÉS DE TIMER PROGRAMÁVEL.</t>
  </si>
  <si>
    <t>EXAUSTOR AXIAL EM CHAPA DE AÇO, DIÂMETRO 300mm, ROTAÇÃO 1.150 RPM, RUÍDO 58 dB(A), ACABAMENTO EM PINTURA ELETROSTÁTICA, EQUIPADO COM TELA DE PROTEÇÃO EXTERNA. REF.: MODELO E30 M6 DA VENTISILVA OU EQUIVALENTE. ACIONAMENTO POR CONTROLE E TERMOSTATO INSTALADO NO AMBIENTE.</t>
  </si>
  <si>
    <t>MINIVENTILADOR AXIAL, FABRICADO EM POLIPROPILENO, COMPORTA ANTI-RETORNO, ROLAMENTO DE ESFERAS BLINDADO E PROTETOR TÉRMICO. REF.: SILENT-300 PLUS DA SOLER &amp; PALAU OU EQUIVALENTE. ACIONAMENTO POR SENSOR DE PRESENÇA (MESMO DA ILUMINAÇÃO) COM RETARDO DE DESLIGAMENTO.</t>
  </si>
  <si>
    <t>SISTEMA VRF - UNIDADE CONDENSADORA DO TIPO MINI-VRF, FLUIDO REFRIGERANTE R-410A, CICLO REVERSO (QUENTE/FRIO), DESCARGA HORIZONTAL CAPACIDADE NOMINAL 10 HP (95500 Btu/h). REF.: LINHA VRV FIT DA DAIKIN OU EQUIVALENTE.</t>
  </si>
  <si>
    <t>Unidade evaporadora VRF tipo Cassete 2.5 HP com painel decorativo</t>
  </si>
  <si>
    <t xml:space="preserve">Unidade evaporadora VRF tipo Hi-wall 1.0 HP </t>
  </si>
  <si>
    <t xml:space="preserve">Unidade evaporadora VRF tipo Dutado (built in) 2.5 HP </t>
  </si>
  <si>
    <t xml:space="preserve">Suporte metálico para sustentação das condensadoras  </t>
  </si>
  <si>
    <t xml:space="preserve">Calço amortecedor de vibração construído em neoprene (50x50x15mm) </t>
  </si>
  <si>
    <t xml:space="preserve">Acessórios diversos (suportes, pinos roscados, parafusos, cabos, etc) para instalação e montagem   </t>
  </si>
  <si>
    <t>PÇ</t>
  </si>
  <si>
    <t>Disjuntor tripolar 63A, estrut. FI, Icc=4,5kA</t>
  </si>
  <si>
    <t xml:space="preserve">            - 3x63A -(CD-1)</t>
  </si>
  <si>
    <t xml:space="preserve">            - 3x40A -(CD-BK)</t>
  </si>
  <si>
    <t xml:space="preserve">            - 3x25A -(PF-AC)</t>
  </si>
  <si>
    <t>Cabo unipolar flexível seção 16mm² / 750V - Afumex - (CD-BK)</t>
  </si>
  <si>
    <t>Luminária de EMBUTIR em forro mineral 1250x625mm, com aletas e duas lâmpada T8 9W / 1050lumens / 4000K, com corpo em chapa de aço tratada e pintada pelo sistema eletrostpatico a pó híbrido branco. IRC &gt; 80, Alto Fator de Potência, Rendimento minímo de 75%, THD em conformidade com IEC 61000-3-2 - Vida util de 50.000h. Ref.: CAC 01 da LUMICENTER ou equivalente técnico.</t>
  </si>
  <si>
    <t xml:space="preserve">          - interruptor triplo</t>
  </si>
  <si>
    <t>Cabo unipolar flexível seção 10mm² / 750V - Afumex</t>
  </si>
  <si>
    <t xml:space="preserve">Centro de distribuição montado em caixa tipo de comando de uso aparente para 30 elementos no barramento principal + disjuntor geral e espaço para DR´s </t>
  </si>
  <si>
    <t xml:space="preserve">       - 3x40A - CD-BK</t>
  </si>
  <si>
    <t>Curva horizontal para eletrocalha 150x100mm</t>
  </si>
  <si>
    <t>Curva vertical para eletrocalha 150x100mm</t>
  </si>
  <si>
    <r>
      <t xml:space="preserve">4. CONDIÇÕES DE PAGAMENTO: </t>
    </r>
    <r>
      <rPr>
        <sz val="10"/>
        <rFont val="Calibri"/>
        <family val="2"/>
        <scheme val="minor"/>
      </rPr>
      <t>Após aceite do objeto contratado, até o dia 15 do mês subsequente à apresentação da nota fiscal correspondente.</t>
    </r>
  </si>
  <si>
    <t>LOTE ÚNICO</t>
  </si>
  <si>
    <t xml:space="preserve">SERVIÇOS PRELIMINARES </t>
  </si>
  <si>
    <t>ART - Anotação de Responsabilidade Técnica - Faixa 03 -  Contratos acima de R$ 15.000,01</t>
  </si>
  <si>
    <t>Destinação de resíduos com entrega de Manifesto de Transporte de Resíduos e o Recibo de Destinação de Resíduos por empresa licenciada</t>
  </si>
  <si>
    <t>m³</t>
  </si>
  <si>
    <t>ADMINISTRAÇÃO DE OBRA</t>
  </si>
  <si>
    <t>Atualização de projetos/"As built"</t>
  </si>
  <si>
    <t>Plano de Gerenciamento de Resíduos da Construção Civil – PGRCC</t>
  </si>
  <si>
    <t>Transporte de materiais, equipamentos, programação visual e mobiliário - 10km</t>
  </si>
  <si>
    <t>REMANEJAMENTO / REMOÇÃO</t>
  </si>
  <si>
    <t>Remanejamento de mobiliário, inclusive desmontagem e remontagem</t>
  </si>
  <si>
    <r>
      <t xml:space="preserve"> m</t>
    </r>
    <r>
      <rPr>
        <vertAlign val="superscript"/>
        <sz val="8"/>
        <rFont val="Arial"/>
        <family val="2"/>
      </rPr>
      <t>2</t>
    </r>
  </si>
  <si>
    <t>Retirada e descarte divisória leves e grades  (SAA)</t>
  </si>
  <si>
    <t xml:space="preserve">Transporte de conteiners para destinação e descarte dos resíduos de caliças,  madeiras, alumínio, cerâmicas. (Com execeção de cargas especiais, gesso,isopor,contaminados,vidros etc), produzidos pela construção civil </t>
  </si>
  <si>
    <t>Remoção de esquadria do divisor de ambiente, com vidro e película, incluindo embalagem para transporte</t>
  </si>
  <si>
    <t>Remoção de extintores</t>
  </si>
  <si>
    <t>Remoção de programação visual interna, inclusive porta cartazes, do PA existente</t>
  </si>
  <si>
    <t>Remoção/desinstalação de módulo de caixa para entregar no BAGERGS em Canoas/RS</t>
  </si>
  <si>
    <t>Rasgo em alvenaria para embutimento de instalações - largura 10cm</t>
  </si>
  <si>
    <t>Rasgo em contrapiso para embutimento de instalações - largura 10cm</t>
  </si>
  <si>
    <t>Rasgo em piso cerâmico para embutimento de instalações - largura 10cm</t>
  </si>
  <si>
    <t>Porcelanato 60x60cm, acetinado, juntas alinhadas, igual ao existente</t>
  </si>
  <si>
    <t>REVESTIMENTOS / ACABAMENTOS</t>
  </si>
  <si>
    <t>Azulejo 30x40cm, igual ao existente</t>
  </si>
  <si>
    <t>DIVISÓRIAS / PAINÉIS / FORROS</t>
  </si>
  <si>
    <t>Divisória de gesso acartonado para parede interna, simples, espessura final 120mm</t>
  </si>
  <si>
    <t>Porta de madeira semi-oca, medindo 80x210 com ferragens, com marco de madeira maciça, guarnição, com pintura eletrostática na cor branco fosco</t>
  </si>
  <si>
    <t>Ármário aéreo de cozinha, em MDF 18mm, laminado, na cor bege, 04 portas e 2 nichos abertos, conforme projeto. Local: copa</t>
  </si>
  <si>
    <t>7.5</t>
  </si>
  <si>
    <t>Balcão inferior, em MDF 18mm, laminado na cor bege, 02 portas, 4 gavetas, conforme projeto. Local: copa</t>
  </si>
  <si>
    <t>SERRALHERIA</t>
  </si>
  <si>
    <t>Esquadria de alumínio anodizado branco para fachada</t>
  </si>
  <si>
    <t>8.1.1</t>
  </si>
  <si>
    <t xml:space="preserve"> EA-01 Caixilharia fixa em alumínio pintura eletrostáticana cor branco, linha 30 sem grade, conforme projeto</t>
  </si>
  <si>
    <t>8.1.2</t>
  </si>
  <si>
    <t xml:space="preserve"> EA-02 Caixilharia fixa em alumínio pintura eletrostáticana cor branco, linha 30 sem grade, conforme projeto</t>
  </si>
  <si>
    <t>8.1.3</t>
  </si>
  <si>
    <t xml:space="preserve"> EA-03 Caixilharia fixa em alumínio pintura eletrostáticana cor branco, linha 30, acima da porta de vidro temperado, conforme projeto</t>
  </si>
  <si>
    <t>8.1.4</t>
  </si>
  <si>
    <t xml:space="preserve"> EA-04 Caixilharia fixa em alumínio pintura eletrostática linha branca, Grade em alumínio linha 30, perfil tubular  horizontal  1/2" x 1" -  a ser acoplada à esquadria de alumínio,   espaçamento a cada 15cm na SAA, portinhola de abertura 180º para limpeza, vão para PGDM (CONFORME DETALHAMENTO)</t>
  </si>
  <si>
    <t>8.1.5</t>
  </si>
  <si>
    <t xml:space="preserve"> EA-05 Caixilharia fixa em alumínio pintura eletrostática linha branca sem grade em alumínio  linha branca perfil tubular  horizontal  1/2" x 1" -  a ser acoplada à esquadria de alumínio,    espaçamento a cada 12cm na SAA</t>
  </si>
  <si>
    <t>8.1.6</t>
  </si>
  <si>
    <t>Porta de alumínio com pintura eletrostática na cor branco,  linha 30, grade de alumínio perfil tubular horizontal 1/2"x1", 110/210cm, com ferragens  (EA04)</t>
  </si>
  <si>
    <t>8.1.7</t>
  </si>
  <si>
    <t>Porta de alumínio com pintura eletrostática linha branca, sem grade, 110/210cm, com ferragens (EA05)</t>
  </si>
  <si>
    <t>Esquadria de alumínio anodizado branco para divisor de sigilo/ambiente, padrão Banrisul</t>
  </si>
  <si>
    <t>8.2.1</t>
  </si>
  <si>
    <t xml:space="preserve">Divisor de sigilo em alumínio printura eletrostática na cor  branco, fechamento em vidro 6mm </t>
  </si>
  <si>
    <t>8.2.2</t>
  </si>
  <si>
    <t>8.2.3</t>
  </si>
  <si>
    <t>8.3.1</t>
  </si>
  <si>
    <t>8.3.2</t>
  </si>
  <si>
    <t>8.3.3</t>
  </si>
  <si>
    <t>Módulo de máscara metálica para autoatendimento - padrão Banrisul</t>
  </si>
  <si>
    <t>8.6</t>
  </si>
  <si>
    <t>Fechamento da caixa da cortina metálica em painel de alumínio composto ACM, com estrutura básica para acesso da manutenção</t>
  </si>
  <si>
    <t>FERRAGENS</t>
  </si>
  <si>
    <t>Fechadura interna de abrir tipo alavanca, em aço inox - porta de madeira</t>
  </si>
  <si>
    <t>Fechadura interna de abrir tipo alavanca, cor branca - porta de alumínio anodizado branco</t>
  </si>
  <si>
    <t>9.4</t>
  </si>
  <si>
    <t>Puxador metálico em aço inox polido, tipo alça - porta de vidro</t>
  </si>
  <si>
    <t xml:space="preserve"> cj</t>
  </si>
  <si>
    <t>9.5</t>
  </si>
  <si>
    <t>Trava de segurança redonda retangular cromada, tetrachave, ref. Stan 1003, esquadria de alumínio EA04</t>
  </si>
  <si>
    <t>Vidro liso transparente 4mm, colocado em caixilhos com ou sem baguetes, instalação com gaxeta</t>
  </si>
  <si>
    <t>Vidro liso transparente 6mm, colocado em caixilhos com ou sem baguetes, instalação com gaxeta</t>
  </si>
  <si>
    <t>Emassamento de superfície, 02 demãos de massa acrílica</t>
  </si>
  <si>
    <t>Fundo para aderência sobre superfícies de aço galvanizado  (Supergalvite), 01 demão com pincel (grade e porta de ferro)</t>
  </si>
  <si>
    <t>11.3</t>
  </si>
  <si>
    <t>Pintura a óleo ou esmalte sintético em esquadria metálica, 02 demãos</t>
  </si>
  <si>
    <t>11.4</t>
  </si>
  <si>
    <t>Pintura acrílica, 02 demãos, sem emassamento sobre alvenarias internas/externas BRANCO</t>
  </si>
  <si>
    <t>11.5</t>
  </si>
  <si>
    <t>Pintura acrílica, 02 demãos, sem emassamento sobre alvenarias internas/externas PRATA</t>
  </si>
  <si>
    <t>11.6</t>
  </si>
  <si>
    <t>Pintura acrílica, 02 demãos, sem emassamento sobre alvenarias internas/externas AZUL</t>
  </si>
  <si>
    <t>11.7</t>
  </si>
  <si>
    <t>Pintura de fundo selador acrílico</t>
  </si>
  <si>
    <t>11.8</t>
  </si>
  <si>
    <t>Pintura látex PVA, 02 demãos, sem emassamento, parede de gesso na cor branco neve padrão Banrisul</t>
  </si>
  <si>
    <t>11.9</t>
  </si>
  <si>
    <t>Primer anticorrosivo e antioxidante para aplicação em superfícies ferrosas (zarcão) (grade e porta de ferro)</t>
  </si>
  <si>
    <t>INSTALAÇÕES HIDROSSANITÁRIAS</t>
  </si>
  <si>
    <t>Tubo Soldável NBR 5648 3,00m - 25mm</t>
  </si>
  <si>
    <t>12.2</t>
  </si>
  <si>
    <t>Tubo Soldável NBR 5648 3,00m - 20mm</t>
  </si>
  <si>
    <t>12.3</t>
  </si>
  <si>
    <t>Joelho Soldável 90º - 25mm</t>
  </si>
  <si>
    <t>unid.</t>
  </si>
  <si>
    <t>12.4</t>
  </si>
  <si>
    <t>Joelho Soldável 90º - 20mm</t>
  </si>
  <si>
    <t>12.5</t>
  </si>
  <si>
    <t>Luva Sold. 25 mm</t>
  </si>
  <si>
    <t>12.6</t>
  </si>
  <si>
    <t>Luva Sold. 20 mm</t>
  </si>
  <si>
    <t>12.7</t>
  </si>
  <si>
    <t>Tee 90 SD LLR BCH LT 25mmx3/4"</t>
  </si>
  <si>
    <t>12.8</t>
  </si>
  <si>
    <t>Registro de Gaveta Base 25mm</t>
  </si>
  <si>
    <t>INSTALAÇÕES CONTRA INCÊNDIO</t>
  </si>
  <si>
    <t>Abrigo metálico tipo caixa para extintor de incêndio, em chapa de aço carbono cor vermelha, com ventilação lateral e vidro frontal estilhaçante, com adesivo  "EM CASO DE INCÊNDIO QUEBRE O VIDRO"</t>
  </si>
  <si>
    <t>Extintor de incêncio PQS ABC 2A:20B:C 6kg.</t>
  </si>
  <si>
    <t>ACESSÓRIOS / LOUÇAS / METAIS PARA SANITÁRIOS / COZINHA</t>
  </si>
  <si>
    <t>Dosador para sabão líquido em PVC</t>
  </si>
  <si>
    <t>Espelho cristal 6mm</t>
  </si>
  <si>
    <t>14.3</t>
  </si>
  <si>
    <t>Ligação flexível para água em malha de aço (copa)</t>
  </si>
  <si>
    <t>14.4</t>
  </si>
  <si>
    <t>Papeleira para sanitários</t>
  </si>
  <si>
    <t>14.5</t>
  </si>
  <si>
    <t>14.6</t>
  </si>
  <si>
    <t>Tanque de louça com coluna, 600x500x330mm, capacidade 40l - ref. Deca, TQ03.17</t>
  </si>
  <si>
    <t>14.7</t>
  </si>
  <si>
    <t>Toalheiro para toalhas de papel</t>
  </si>
  <si>
    <t>14.8</t>
  </si>
  <si>
    <t>Torneira bica móvel de mesa alta, cromada, para pia de cozinha - ref,  Deca, Targa, C40, 1167</t>
  </si>
  <si>
    <t>14.9</t>
  </si>
  <si>
    <t>Torneira bica móvel de parede, cromada, para pia de tanque – ref,  Deca, Targa, C40, 1168</t>
  </si>
  <si>
    <t>PROGRAMAÇÃO VISUAL EXTERNA E INTERNA</t>
  </si>
  <si>
    <t>15.1</t>
  </si>
  <si>
    <t>15.2</t>
  </si>
  <si>
    <t>15.3</t>
  </si>
  <si>
    <t>15.4</t>
  </si>
  <si>
    <t>15.5</t>
  </si>
  <si>
    <t>15.6</t>
  </si>
  <si>
    <t>15.7</t>
  </si>
  <si>
    <t>15.8</t>
  </si>
  <si>
    <t>15.9</t>
  </si>
  <si>
    <t>15.10</t>
  </si>
  <si>
    <t>15.11</t>
  </si>
  <si>
    <t>15.12</t>
  </si>
  <si>
    <t>15.13</t>
  </si>
  <si>
    <t>ACESSIBILIDADE</t>
  </si>
  <si>
    <t>16.1</t>
  </si>
  <si>
    <t>Elemento tátil individual em poliuretano interno de alerta colado (módulos de 25x25cm) - cor idem à existente</t>
  </si>
  <si>
    <t>16.2</t>
  </si>
  <si>
    <t>Elemento tátil individual em poliuretano interno direcional colado (módulos 25x25cm) - cor idem à existente</t>
  </si>
  <si>
    <t>17.1</t>
  </si>
  <si>
    <t>Cachepô em aço inox, d=40cm, h=33cm, com rodízios</t>
  </si>
  <si>
    <t>17.2</t>
  </si>
  <si>
    <t>17.3</t>
  </si>
  <si>
    <t>Montagem e organização do leiaute fornecido pelo Banco</t>
  </si>
  <si>
    <t>17.4</t>
  </si>
  <si>
    <t>Passa objetos padrão Banrisul</t>
  </si>
  <si>
    <t>17.5</t>
  </si>
  <si>
    <t>Película antivandalismo PS11, transparente</t>
  </si>
  <si>
    <t>LIMPEZA E VISTORIA FINAL</t>
  </si>
  <si>
    <t>18.1</t>
  </si>
  <si>
    <t>Limpeza fina e verificação final da obra</t>
  </si>
  <si>
    <t>18.2</t>
  </si>
  <si>
    <t>Limpeza permanente da obra (um servente em tempo integral, ferramental e material de limpeza)</t>
  </si>
  <si>
    <t xml:space="preserve"> mês</t>
  </si>
  <si>
    <t>INSTALAÇÕES DE INFRAESTRUTURA ELÉTRICA DE ILUMINAÇÃO, TOMADAS E EQUIPAMENTOS.</t>
  </si>
  <si>
    <t>1.1.1</t>
  </si>
  <si>
    <t>Luminária tipo painel LED de embutir 30W (4000K), com corpo em chapa de aço tratada e pintada pelo sistema eletrostatico a pó híbrido branco.</t>
  </si>
  <si>
    <t>1.3.8</t>
  </si>
  <si>
    <t>Chave reversora 40A. com 04 câmaras</t>
  </si>
  <si>
    <t>Rack 19" tamanho 16U (Operadoras) com três bandeijas de apoio, um organizador de cabos e 126 conjuntos de parafuso e porca gaiola - Completo</t>
  </si>
  <si>
    <t xml:space="preserve">Caixa de distribuição padrão Concessionária </t>
  </si>
  <si>
    <t xml:space="preserve">          - N.º4 (600x600x120mm) - Sobepor</t>
  </si>
  <si>
    <t>Caixa de piso em alvenaria 0,60x0,60x0,40m com tampa de ferro - tipo R1</t>
  </si>
  <si>
    <t>Eletrod. PVC rigido 2" - 50mm</t>
  </si>
  <si>
    <t>1.10</t>
  </si>
  <si>
    <t>SUBTOTAL INSTALAÇÕES ELÉTRICAS</t>
  </si>
  <si>
    <t>REDE FRIGORÍGENA</t>
  </si>
  <si>
    <t>4.13</t>
  </si>
  <si>
    <t>4.14</t>
  </si>
  <si>
    <t>4.15</t>
  </si>
  <si>
    <t>4.16</t>
  </si>
  <si>
    <t>4.17</t>
  </si>
  <si>
    <t>4.18</t>
  </si>
  <si>
    <t>4.19</t>
  </si>
  <si>
    <t>4.20</t>
  </si>
  <si>
    <t>4.21</t>
  </si>
  <si>
    <t>CORTINA METÁLICA AUTOMATIZADA</t>
  </si>
  <si>
    <t>TOTAL COM BDI</t>
  </si>
  <si>
    <t xml:space="preserve">PAVIMENTAÇÃO </t>
  </si>
  <si>
    <t>MARCENARIA / MOBILIÁRIO</t>
  </si>
  <si>
    <t>2.</t>
  </si>
  <si>
    <t>2.3.1</t>
  </si>
  <si>
    <t>2.3.2</t>
  </si>
  <si>
    <t>2.3.3</t>
  </si>
  <si>
    <t xml:space="preserve">3. </t>
  </si>
  <si>
    <t>3.5.1</t>
  </si>
  <si>
    <t>3.5.2</t>
  </si>
  <si>
    <t>3.5.3</t>
  </si>
  <si>
    <t>3.6.1</t>
  </si>
  <si>
    <t>3.6.2</t>
  </si>
  <si>
    <t>3.6.3</t>
  </si>
  <si>
    <t>3.6.4</t>
  </si>
  <si>
    <t>3.6.5</t>
  </si>
  <si>
    <t>3.7.1</t>
  </si>
  <si>
    <t>3.7.2</t>
  </si>
  <si>
    <t>3.7.3</t>
  </si>
  <si>
    <t>3.8.1</t>
  </si>
  <si>
    <t>3.11.1</t>
  </si>
  <si>
    <t>3.11.2</t>
  </si>
  <si>
    <t>3.11.3</t>
  </si>
  <si>
    <t>3.12.1</t>
  </si>
  <si>
    <t>3.12.2</t>
  </si>
  <si>
    <t>3.12.3</t>
  </si>
  <si>
    <t>3.13.1</t>
  </si>
  <si>
    <t>3.13.2</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</si>
  <si>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</si>
  <si>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</si>
  <si>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</si>
  <si>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</si>
  <si>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</si>
  <si>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</si>
  <si>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</si>
  <si>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</si>
  <si>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</si>
  <si>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</si>
  <si>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</si>
  <si>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</si>
  <si>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</si>
  <si>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</si>
  <si>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</si>
  <si>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</si>
  <si>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</si>
  <si>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</si>
  <si>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</si>
  <si>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</si>
  <si>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</si>
  <si>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</si>
  <si>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</si>
  <si>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</si>
  <si>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</si>
  <si>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</si>
  <si>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</si>
  <si>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</si>
  <si>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4.</t>
  </si>
  <si>
    <t>5.</t>
  </si>
  <si>
    <t>5.1.1</t>
  </si>
  <si>
    <t>5.1.1.1</t>
  </si>
  <si>
    <t>5.1.1.2</t>
  </si>
  <si>
    <t>5.1.1.3</t>
  </si>
  <si>
    <t>5.1.1.4</t>
  </si>
  <si>
    <t>5.1.1.5</t>
  </si>
  <si>
    <t>5.1.2</t>
  </si>
  <si>
    <t>5.1.2.1</t>
  </si>
  <si>
    <t>5.1.2.2</t>
  </si>
  <si>
    <t>5.1.2.3</t>
  </si>
  <si>
    <t>5.1.3</t>
  </si>
  <si>
    <t>5.1.3.1</t>
  </si>
  <si>
    <t>5.1.3.2</t>
  </si>
  <si>
    <t>5.1.4</t>
  </si>
  <si>
    <t>5.1.5</t>
  </si>
  <si>
    <t>5.1.6</t>
  </si>
  <si>
    <t>5.1.7</t>
  </si>
  <si>
    <t>5.1.8</t>
  </si>
  <si>
    <t>5.1.9</t>
  </si>
  <si>
    <t>5.1.9.1</t>
  </si>
  <si>
    <t>5.1.10</t>
  </si>
  <si>
    <t>5.1.11</t>
  </si>
  <si>
    <t>5.1.12</t>
  </si>
  <si>
    <t>5.1.13</t>
  </si>
  <si>
    <t>5.1.14</t>
  </si>
  <si>
    <t>5.1.15</t>
  </si>
  <si>
    <t>5.1.16</t>
  </si>
  <si>
    <t>5.1.16.1</t>
  </si>
  <si>
    <t>5.1.16.2</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</si>
  <si>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</si>
  <si>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</si>
  <si>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</si>
  <si>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</si>
  <si>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</si>
  <si>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</si>
  <si>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</si>
  <si>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</si>
  <si>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</si>
  <si>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</si>
  <si>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</si>
  <si>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</si>
  <si>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</si>
  <si>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</si>
  <si>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</si>
  <si>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</si>
  <si>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</si>
  <si>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</si>
  <si>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</si>
  <si>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</si>
  <si>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</si>
  <si>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</si>
  <si>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</si>
  <si>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</si>
  <si>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</si>
  <si>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</si>
  <si>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</si>
  <si>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</si>
  <si>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</si>
  <si>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</si>
  <si>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</si>
  <si>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5.2.1</t>
  </si>
  <si>
    <t>5.2.2</t>
  </si>
  <si>
    <t>5.2.3</t>
  </si>
  <si>
    <t>5.2.4</t>
  </si>
  <si>
    <t>5.2.5</t>
  </si>
  <si>
    <t>5.2.6</t>
  </si>
  <si>
    <t>5.2.7</t>
  </si>
  <si>
    <t>5.2.8</t>
  </si>
  <si>
    <t>5.2.9</t>
  </si>
  <si>
    <t>5.2.10</t>
  </si>
  <si>
    <t>5.2.11</t>
  </si>
  <si>
    <t>5.2.12</t>
  </si>
  <si>
    <t>5.2.13</t>
  </si>
  <si>
    <t>5.2.14</t>
  </si>
  <si>
    <t>5.2.15</t>
  </si>
  <si>
    <t>5.2.16</t>
  </si>
  <si>
    <t>6.</t>
  </si>
  <si>
    <t>6.6.</t>
  </si>
  <si>
    <t>6.14</t>
  </si>
  <si>
    <t>6.15</t>
  </si>
  <si>
    <t>6.16</t>
  </si>
  <si>
    <t>6.17</t>
  </si>
  <si>
    <t>6.18</t>
  </si>
  <si>
    <t>6.19</t>
  </si>
  <si>
    <t>6.19.1</t>
  </si>
  <si>
    <t>6.20</t>
  </si>
  <si>
    <t>6.21</t>
  </si>
  <si>
    <t>6.22</t>
  </si>
  <si>
    <t>7.</t>
  </si>
  <si>
    <t>7.1.1</t>
  </si>
  <si>
    <t>7.1.1.1</t>
  </si>
  <si>
    <t>7.1.1.2</t>
  </si>
  <si>
    <t>7.2.1</t>
  </si>
  <si>
    <t>7.2.2</t>
  </si>
  <si>
    <t>7.6</t>
  </si>
  <si>
    <t>7.7</t>
  </si>
  <si>
    <t>7.8</t>
  </si>
  <si>
    <t>7.2.3</t>
  </si>
  <si>
    <t>7.2.4</t>
  </si>
  <si>
    <t>7.2.5</t>
  </si>
  <si>
    <t>7.2.6</t>
  </si>
  <si>
    <t>7.3.1</t>
  </si>
  <si>
    <t>7.3.2</t>
  </si>
  <si>
    <t>7.3.3</t>
  </si>
  <si>
    <t>7.3.4</t>
  </si>
  <si>
    <t>7.3.5</t>
  </si>
  <si>
    <t>7.3.6</t>
  </si>
  <si>
    <t>8.</t>
  </si>
  <si>
    <t xml:space="preserve">INSTALAÇÕES ELÉTRICAS E DE COMANDO </t>
  </si>
  <si>
    <t>Reforço estrutural com pilarete metálico nas laterais da cortina, dimensão 100x100mm, h=3,00m</t>
  </si>
  <si>
    <t>PORTA DETECTORA DE METAIS</t>
  </si>
  <si>
    <t>Porta detectora de metais, modelo cilindrico 80cm, sistema de detecção bobina central, caixa de passagem com vidros curvos laminados de segurança, espessura de 10mm, estrutura na cor branca, conforme memorial tecnico descritivo e leiaute em anexo.</t>
  </si>
  <si>
    <t>INSTALAÇÕES ELÉTRICAS E DE COMANDO</t>
  </si>
  <si>
    <t>2.2.1</t>
  </si>
  <si>
    <t>2.2.2</t>
  </si>
  <si>
    <t>2.2.3</t>
  </si>
  <si>
    <t>2.3.4</t>
  </si>
  <si>
    <r>
      <t xml:space="preserve">3. PRAZO DE EXECUÇÃO/ENTREGA: </t>
    </r>
    <r>
      <rPr>
        <sz val="10"/>
        <rFont val="Calibri"/>
        <family val="2"/>
        <scheme val="minor"/>
      </rPr>
      <t>90 dias corridos</t>
    </r>
  </si>
  <si>
    <t xml:space="preserve">Fornecimento e Instalação de cortina metálica (porta de enrolar) com interface para automação, conforme especificações do "Memorial para Fornecimento e Instalação de Cortinas Metálicas com Interface para Automação - Versão 9.20 ", medidas e instalação conforme projeto.  </t>
  </si>
  <si>
    <t>11.10</t>
  </si>
  <si>
    <t>Pintura a óleo ou esmalte sintético em esquadria de madeira (incluindo marcos, e guarniçoes), 02 demãos</t>
  </si>
  <si>
    <t xml:space="preserve">Caixa de equalização com barramento e conectores bi metálico para sistema de aterramento - Caixa de embutir tipo de comando com dimensões minimas de 30x30x15cm </t>
  </si>
  <si>
    <t xml:space="preserve">Conjunto de sistema de sinalizador ÁUDIO VISUAL composto de Sirene e Botoeria </t>
  </si>
  <si>
    <t>Módulo Autônomo de emergência com dois faróis de 32 Led´s cada com bateria 12V-7Ah c/ suporte metalico p/ fixação da bateria</t>
  </si>
  <si>
    <t>Módulo Autônomo com indicador de saída 115/220V com 80 Led´s, autonomia 4 horas, bateria 6V-4.5Ah, gabinete em metal, pintura epoxi (Indicação de : SAIDA e SAÍDA EMERGÊNCIA)</t>
  </si>
  <si>
    <t>Eletroduto ferro diâmetro 25 mm.</t>
  </si>
  <si>
    <t>Eletroduto pvc diâmetro 25 mm.</t>
  </si>
  <si>
    <t>Caixa de saída condulete diam. 25 mm com tampa e com:</t>
  </si>
  <si>
    <t xml:space="preserve">Caixa de alumínio 100x100x50mm específica de canaleta de aluminio </t>
  </si>
  <si>
    <t>Caixa Square rotation, modelo SQR, com adaptador para 05 (cinco) tomadas (RJ-45) e 05 (cinco) tomadas de In. 20A / 250V (padrão brasileiro), tampa tipo janela e adaptador para eletrodutos, e duas tomadas RJ45 Cat. 6 e duas tomadas elétricas pretas de 20 A DT.99230.20 (PRETO),</t>
  </si>
  <si>
    <t>Acessórios tipo "T" para eletrocalha 150 x 100mm</t>
  </si>
  <si>
    <t>Acessórios tipo "T" para eletrocalha 100 x 100mm</t>
  </si>
  <si>
    <t>Patch Painel 24 portas p/ Rack 19" - Categoria 6 (Estações de Trabalho)</t>
  </si>
  <si>
    <t>Caixa de passagem c/ tampa cega tipo condulete diâmetro ø 50mm.</t>
  </si>
  <si>
    <t>Adaptador para canaleta de alumínio 73x25mm e eletroduto - 3x1"</t>
  </si>
  <si>
    <t>Canaleta alumínio 73x25 tripla c/ tampa de encaixe - Pintada</t>
  </si>
  <si>
    <t>Porta Equipamento Dutotec, para canaleta de alumínio p/ três blocos sendo um bloco c/ RJ.45 cat. 6 e mais dois blocos cegos.</t>
  </si>
  <si>
    <t>Porta Equipamento Dutotec, para canaleta de alumínio p/ três blocos sendo dois blocos c/ RJ.45 cat.6 e mais um bloco cego.</t>
  </si>
  <si>
    <t>Porta Equipamento Dutotec, para canaleta de alumínio p/ três blocos sendo tres blocos c/ RJ.45, cat. 6.</t>
  </si>
  <si>
    <t xml:space="preserve">Conjunto de isoladores e fixadores para ancoragem dos cabos de telecomunicação </t>
  </si>
  <si>
    <t>Rack para HUB tamanho 12U x 600mm c/ 1 bandeja / IP20 - um organizador de cabos e 64 conjuntos de parafuso e porca gaiola (Completo conf. memorial)</t>
  </si>
  <si>
    <t>Hora técnica de eletricista para identificação Geral rede elétrica/lógica/telefônica (Quadros/Tomadas/Cabos/Rack/Patch Panel/Etc)</t>
  </si>
  <si>
    <t>Móvel divisor de sigilo CAIXAS - padrão Banrisul. Fornecimento e instalação de armario em MDF 18mm acabamento melamínico cor Laca Branca. (P=35cm x  H=190cm x L=110 cm) fixado ao chão c/ cantoneiras de aluminio (CT-026) parafusos de inox  conforme projeto.</t>
  </si>
  <si>
    <t>Porta Equipamento Dutotec, "X" Ref. DX.18844.00 p/ tres blocos com, UM bloco com furo central, mais dois blocos cegos ou similar</t>
  </si>
  <si>
    <t>Canaleta de Alumínio Dutotec  "X"  53x15mm, com pintura eletrostática branca. Ref. DX 10001.02 ou equivalente</t>
  </si>
  <si>
    <t>Tampa para canaleta de Alumínio Dutotec  "X" 53mm pintura eletrostática branca. Ref. DX 10000.02 ou equivalente</t>
  </si>
  <si>
    <t>Adaptador para canaleta de aluminio "X" 53x15mm e eletroduto c/ bucha de redução e tampão</t>
  </si>
  <si>
    <t>Caixa de comando 500x400x170mm c/ acessórios - (CD-Timer)</t>
  </si>
  <si>
    <t>Desmobilização da agência existente com desmontagem de infraestrutura elétrica de eletrodutos/canaletas dutotec, Quadros Elétricos, CD-Timer, Luminárias, Banco de Capacitor, Caixas e Chave Reversora. Embalar com plastibolha e identificar todo o material. Acondicionados adequadamente  para serem transportados e entregues em nosso depósito na BAGERGS,(Av. Getúlio Vargas, 8.201 - Canoas/RS).</t>
  </si>
  <si>
    <t>Desmobilização da agência existente com desmontagem de infraestrutura de Automação de elétrica estabilizada, cabos elétricos de 2,5mm² a 16mm². Deverão ensacar em separado os cabos elétricos . Acondicionados adequadamente  para serem transportados e entregues em nosso depósito na BAGERGS,(Av. Getúlio Vargas, 8.201 - Canoas/RS).</t>
  </si>
  <si>
    <t>Desmobilização da agência existente com desmontagem de infraestrutura de Automação, da Rede Estruturada de Cabos de rede lógica UTP cat 5e. Todos os cabos da rede estruturada acima do forro em eletrodutos ou em eletrocalhas deverão ser retirados. Deverão ensacar em separado os cabos de Rede UTP. Acondicionados adequadamente  para serem transportados e entregues em nosso depósito na BAGERGS,(Av. Getúlio Vargas, 8.201 - Canoas/RS).</t>
  </si>
  <si>
    <r>
      <t xml:space="preserve"> m</t>
    </r>
    <r>
      <rPr>
        <vertAlign val="superscript"/>
        <sz val="10"/>
        <rFont val="Arial"/>
        <family val="2"/>
      </rPr>
      <t>2</t>
    </r>
  </si>
  <si>
    <r>
      <t xml:space="preserve"> m</t>
    </r>
    <r>
      <rPr>
        <vertAlign val="superscript"/>
        <sz val="10"/>
        <rFont val="Arial"/>
        <family val="2"/>
      </rPr>
      <t>3</t>
    </r>
  </si>
  <si>
    <t>Retirada, transporte e entrega no BAGERGS em Canoas/RS: equipamento de ar condicionado do tipo Janela (com fechamento do vão)</t>
  </si>
  <si>
    <t>14.10</t>
  </si>
  <si>
    <r>
      <t xml:space="preserve">1. OBJETO: </t>
    </r>
    <r>
      <rPr>
        <sz val="10"/>
        <rFont val="Calibri"/>
        <family val="2"/>
        <scheme val="minor"/>
      </rPr>
      <t>OBRAS CIVIS, INSTALAÇÕES ELÉTRICAS E MECÂNICAS PARA  O PA PINHAL DA SERRA</t>
    </r>
  </si>
  <si>
    <r>
      <t>Administração da obra direta no local - 3% do custp total da obra até 250m</t>
    </r>
    <r>
      <rPr>
        <vertAlign val="superscript"/>
        <sz val="10"/>
        <rFont val="Calibri (Corpo)"/>
      </rPr>
      <t>2</t>
    </r>
  </si>
  <si>
    <r>
      <t xml:space="preserve">Quadro METÁLICO de Comando de Sobrepor para Central de Alarme - 600x500x200mm tipo CS - </t>
    </r>
    <r>
      <rPr>
        <b/>
        <sz val="10"/>
        <rFont val="Calibri"/>
        <family val="2"/>
        <scheme val="minor"/>
      </rPr>
      <t>CAIXA ALARME</t>
    </r>
  </si>
  <si>
    <r>
      <t>Caixa Plástica de Sobrepor c/tampa de 400x300X200mm tipo CPS (para Módulo de Rede do Alarme -</t>
    </r>
    <r>
      <rPr>
        <b/>
        <sz val="10"/>
        <rFont val="Calibri"/>
        <family val="2"/>
        <scheme val="minor"/>
      </rPr>
      <t xml:space="preserve"> QDM/RDY</t>
    </r>
    <r>
      <rPr>
        <sz val="10"/>
        <rFont val="Calibri"/>
        <family val="2"/>
        <scheme val="minor"/>
      </rPr>
      <t xml:space="preserve"> - 400x300x200mm -(Gprs e IP)</t>
    </r>
  </si>
  <si>
    <t>Remoção de esquadria da fachada, com ajuste e reaproveitamento, para instalação da cortina de enrolar</t>
  </si>
  <si>
    <t xml:space="preserve"> m²</t>
  </si>
  <si>
    <t xml:space="preserve">Cuba de aço inoxidável simples 40x40cm  </t>
  </si>
  <si>
    <t>Fechamento horizontal para marquise, em Placas cimentícias, e=10mm, com perfis em aço galvanizado.</t>
  </si>
  <si>
    <t>Bancada de granito cinza andorinha, (e=20mm), espelho de 8cm de altura (e=20mm), nos cantos em que houver contato com a parede, saia de 10cm de altura (e=20mm), com suporte de mão francesa metálica. conforme projeto. Local: copa</t>
  </si>
  <si>
    <t>Bancada de granito cinza castelo, (e=20mm), espelho de 8cm de altura (e=20mm), nos cantos em que houver contato com a parede, saia de 10cm de altura (e=20mm) com abertura para cuba embutida em inox, com suporte de mão francesa metálica, conforme projeto. Local: copa</t>
  </si>
  <si>
    <t>15.19</t>
  </si>
  <si>
    <t>8.7</t>
  </si>
  <si>
    <t>Revestimento em painel de alumínio composto ACM, 3mm, com estrutura básica para instalação, espessura 10cm e fixação da testeira, na cor azul  escuro ref. Pantone  2766C padrão Banrisul.</t>
  </si>
  <si>
    <t>Revestimento em painel de alumínio composto ACM, 3mm, com estrutura básica para instalação e fixação da logo de hexágonos, na cor azul  escuro ref. Pantone  2766C padrão Banrisul.</t>
  </si>
  <si>
    <t>ACE-A - Adesivo Acessibilidade Universal</t>
  </si>
  <si>
    <t>ACE-B- Adesivo Cão Guia</t>
  </si>
  <si>
    <t>FH - Adesivo faixa horizontal</t>
  </si>
  <si>
    <t>LP - Adesivo logo padrão</t>
  </si>
  <si>
    <t>AT1 - B - Adesivo horário de atendimento</t>
  </si>
  <si>
    <t>AT2 - B - Adesivo horário Sala de autoatendimento</t>
  </si>
  <si>
    <t>CC - Adesivo Passa Objetos (Caixa Coletora)</t>
  </si>
  <si>
    <t>PE - Adesivo Puxe-empurre</t>
  </si>
  <si>
    <t>GV - Adesivos Guarda Volumes</t>
  </si>
  <si>
    <t>P1 -PRIV - Privativo Funcionários</t>
  </si>
  <si>
    <t>P1-ARQ - Arquivo</t>
  </si>
  <si>
    <t>P1-NBK - No-break</t>
  </si>
  <si>
    <t>P2-CPA - Copa</t>
  </si>
  <si>
    <t>P2-MSC - Sanitário Masculino</t>
  </si>
  <si>
    <t>P2-FEM - Sanitário Feminino</t>
  </si>
  <si>
    <t>P2-SNH - Senha</t>
  </si>
  <si>
    <t>P2-SAI - Pressione para sair - Braile</t>
  </si>
  <si>
    <t>P3-UNI - Sanitário Unissex</t>
  </si>
  <si>
    <t>P4 - Nome da Unidade</t>
  </si>
  <si>
    <t>P5-UNI - Unissex - Braile</t>
  </si>
  <si>
    <t>PN-E - Número Esquerda</t>
  </si>
  <si>
    <t>PN-D - Número Direita</t>
  </si>
  <si>
    <t>P5-MSC - Homem - Braile</t>
  </si>
  <si>
    <t>P5-FEM - Mulher - Braile</t>
  </si>
  <si>
    <t>S1-SAA - Sala de autoatendimento</t>
  </si>
  <si>
    <t>S2-APF - Atendimento Pessoa Física</t>
  </si>
  <si>
    <t>S3-CXS - Caixas</t>
  </si>
  <si>
    <t>S4-PRF - Preferencial</t>
  </si>
  <si>
    <t>PCI - Porta Cartaz Informa</t>
  </si>
  <si>
    <t>PCT - Porta Cartaz Tarifa</t>
  </si>
  <si>
    <t>GRAF - Painel Grafismo</t>
  </si>
  <si>
    <t>TP - Totem Preferencial</t>
  </si>
  <si>
    <t>BE - Pórtico - 1 Porta com o complemento e adesivagem</t>
  </si>
  <si>
    <t>TI - Testeira integrada</t>
  </si>
  <si>
    <t xml:space="preserve">QD - Cantoneira perfurada </t>
  </si>
  <si>
    <t>HF - Hexágonos na fachada</t>
  </si>
  <si>
    <t>15.14</t>
  </si>
  <si>
    <t>15.15</t>
  </si>
  <si>
    <t>15.16</t>
  </si>
  <si>
    <t>15.17</t>
  </si>
  <si>
    <t>15.18</t>
  </si>
  <si>
    <t>15.20</t>
  </si>
  <si>
    <t>15.21</t>
  </si>
  <si>
    <t>15.22</t>
  </si>
  <si>
    <t>15.23</t>
  </si>
  <si>
    <t>15.24</t>
  </si>
  <si>
    <t>15.25</t>
  </si>
  <si>
    <t>15.26</t>
  </si>
  <si>
    <t>15.27</t>
  </si>
  <si>
    <t>15.28</t>
  </si>
  <si>
    <t>15.29</t>
  </si>
  <si>
    <t>15.30</t>
  </si>
  <si>
    <t>15.31</t>
  </si>
  <si>
    <t>15.32</t>
  </si>
  <si>
    <t>15.33</t>
  </si>
  <si>
    <t>15.34</t>
  </si>
  <si>
    <t>15.35</t>
  </si>
  <si>
    <t>15.36</t>
  </si>
  <si>
    <t>15.37</t>
  </si>
  <si>
    <t>Porta Equipamento Dutotec,  Ref. DT.66844.10 p/três blocos com, DUAS tomadas tipo bloco NBR.20A Ref. DT.99230.00 (PRETA), mais um bloco cego Ref. DT 99430.00 ou similar.</t>
  </si>
  <si>
    <t>Porta Equipamento Dutotec, Ref. DT.63440.10 p/três blocos, sendo UM bloco c/ UMA tomada NBR.20A  Ref. DT.99231.00 (Vermelha), mais dois bloco cegos Ref. DT 99430.00</t>
  </si>
  <si>
    <t>Porta Equipamento Dutotec,  Ref. DT.66844.10 p/três blocos com, DUAS tomadas tipo bloco NBR.20A Ref. DT.99232.00 (AZUL), mais um bloco cego Ref. DT 99430.00 ou similar.</t>
  </si>
  <si>
    <t>Porta Equipamento Dutotec, Ref. DT.63440.10 com, DUAS tomadas tipo bloco NBR.20A Ref. DT.99230.20 (PRETO), mais dois RJ.45 Ref. QM 99040.00 – Cat. 6 ou similar.</t>
  </si>
  <si>
    <t>Enc. Sociais - SINAPI-RS OUT/2021</t>
  </si>
  <si>
    <t>Grade para proteção de condensadora, pintada na cor branco, com abertura para acesso à manutenção. Fornecer com cadeado.</t>
  </si>
  <si>
    <t>8.8</t>
  </si>
  <si>
    <t>OITENTA DIAS</t>
  </si>
  <si>
    <t>Desinstalar, desmontar, embalar, entregar no BAGERGS em Canoas/RS: da porta giratória existente da agência atual (por empresa homologada pelo fabricante)</t>
  </si>
  <si>
    <t>Fechadura interna/externa de abrir tipo alavanca, cor prata - porta de alumínio anodizado natural</t>
  </si>
  <si>
    <t>9.6</t>
  </si>
  <si>
    <t>8.1.8</t>
  </si>
  <si>
    <t>Caixilharia fixa em alumínio anodizado natural, linha 30 sem grade, para recomposição de fachada do antigo local</t>
  </si>
  <si>
    <r>
      <t>2. ENDEREÇO DE EXECUÇÃO/ENTREGA:</t>
    </r>
    <r>
      <rPr>
        <sz val="10"/>
        <rFont val="Calibri"/>
        <family val="2"/>
        <scheme val="minor"/>
      </rPr>
      <t xml:space="preserve"> Av. São José, 1252 - Pinhal da Serra/RS </t>
    </r>
  </si>
  <si>
    <r>
      <t xml:space="preserve">2. ENDEREÇO DE EXECUÇÃO/ENTREGA: </t>
    </r>
    <r>
      <rPr>
        <sz val="10"/>
        <color theme="1"/>
        <rFont val="Calibri"/>
        <family val="2"/>
        <scheme val="minor"/>
      </rPr>
      <t>AV. SÃO JOSÉ, 1252 - PINHAL DA SERRA/RS</t>
    </r>
  </si>
  <si>
    <t>CRONOGRAMA FÍSICO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</si>
</sst>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quot;R$&quot;\ #,##0.00;[Red]\-&quot;R$&quot;\ #,##0.00"/>
    <numFmt numFmtId="165" formatCode="_-&quot;R$&quot;\ * #,##0.00_-;\-&quot;R$&quot;\ * #,##0.00_-;_-&quot;R$&quot;\ * &quot;-&quot;??_-;_-@_-"/>
    <numFmt numFmtId="166" formatCode="&quot;R$&quot;#,##0.00_);[Red]\(&quot;R$&quot;#,##0.00\)"/>
    <numFmt numFmtId="167" formatCode="#,##0.00;[Red]#,##0.00"/>
    <numFmt numFmtId="168" formatCode="* #,##0.00\ ;\-* #,##0.00\ ;* \-#\ ;@\ "/>
    <numFmt numFmtId="169" formatCode="mmmm\,\ yyyy;@"/>
    <numFmt numFmtId="170" formatCode="#,##0_ ;[Red]\-#,##0\ "/>
    <numFmt numFmtId="171" formatCode="&quot;R$&quot;\ #,##0.00;[Red]&quot;R$&quot;\ #,##0.00"/>
  </numFmts>
  <fonts count="34">
    <font>
      <sz val="10"/>
      <name val="MS Sans Serif"/>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name val="MS Sans Serif"/>
      <family val="2"/>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b/>
      <sz val="10"/>
      <color indexed="8"/>
      <name val="Calibri"/>
      <family val="2"/>
      <scheme val="minor"/>
    </font>
    <font>
      <sz val="10"/>
      <color indexed="8"/>
      <name val="Calibri"/>
      <family val="2"/>
      <scheme val="minor"/>
    </font>
    <font>
      <sz val="10"/>
      <name val="Arial"/>
      <family val="2"/>
      <charset val="204"/>
    </font>
    <font>
      <sz val="10"/>
      <color rgb="FFFF0000"/>
      <name val="Calibri"/>
      <family val="2"/>
      <scheme val="minor"/>
    </font>
    <font>
      <vertAlign val="superscript"/>
      <sz val="8"/>
      <name val="Arial"/>
      <family val="2"/>
    </font>
    <font>
      <b/>
      <i/>
      <sz val="10"/>
      <name val="Calibri"/>
      <family val="2"/>
      <scheme val="minor"/>
    </font>
    <font>
      <sz val="8"/>
      <name val="MS Sans Serif"/>
    </font>
    <font>
      <vertAlign val="superscript"/>
      <sz val="10"/>
      <name val="Arial"/>
      <family val="2"/>
    </font>
    <font>
      <vertAlign val="superscript"/>
      <sz val="10"/>
      <name val="Calibri (Corpo)"/>
    </font>
  </fonts>
  <fills count="7">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4">
    <border>
      <left/>
      <right/>
      <top/>
      <bottom/>
      <diagonal/>
    </border>
    <border>
      <left/>
      <right/>
      <top style="hair">
        <color indexed="64"/>
      </top>
      <bottom style="hair">
        <color indexed="64"/>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thin">
        <color theme="3"/>
      </top>
      <bottom style="thin">
        <color theme="3"/>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3"/>
      </top>
      <bottom style="medium">
        <color theme="3"/>
      </bottom>
      <diagonal/>
    </border>
  </borders>
  <cellStyleXfs count="33">
    <xf numFmtId="0" fontId="0" fillId="0" borderId="0"/>
    <xf numFmtId="165" fontId="5" fillId="0" borderId="0" applyFont="0" applyFill="0" applyBorder="0" applyAlignment="0" applyProtection="0"/>
    <xf numFmtId="165" fontId="2" fillId="0" borderId="0" applyFont="0" applyFill="0" applyBorder="0" applyAlignment="0" applyProtection="0"/>
    <xf numFmtId="0" fontId="3" fillId="0" borderId="0">
      <alignment vertical="center"/>
    </xf>
    <xf numFmtId="0" fontId="4" fillId="0" borderId="0"/>
    <xf numFmtId="0" fontId="5" fillId="0" borderId="0"/>
    <xf numFmtId="0" fontId="2" fillId="0" borderId="0"/>
    <xf numFmtId="40" fontId="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8" fontId="17" fillId="0" borderId="0" applyBorder="0" applyProtection="0"/>
    <xf numFmtId="166"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2" fillId="0" borderId="0">
      <alignment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2" fillId="0" borderId="0">
      <alignment vertical="center"/>
    </xf>
    <xf numFmtId="0" fontId="2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9" fontId="4" fillId="0" borderId="0" applyFill="0" applyBorder="0" applyAlignment="0" applyProtection="0"/>
    <xf numFmtId="170" fontId="4" fillId="0" borderId="0" applyFill="0" applyBorder="0" applyAlignment="0" applyProtection="0"/>
    <xf numFmtId="43" fontId="2" fillId="0" borderId="0" applyFont="0" applyFill="0" applyBorder="0" applyAlignment="0" applyProtection="0"/>
  </cellStyleXfs>
  <cellXfs count="228">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Fill="1" applyBorder="1" applyAlignment="1" applyProtection="1">
      <alignment vertical="center"/>
      <protection hidden="1"/>
    </xf>
    <xf numFmtId="0" fontId="8" fillId="0" borderId="0" xfId="0" applyFont="1" applyProtection="1">
      <protection hidden="1"/>
    </xf>
    <xf numFmtId="0" fontId="6" fillId="0" borderId="0" xfId="0" applyFont="1" applyBorder="1" applyAlignment="1" applyProtection="1">
      <alignment vertical="center"/>
      <protection hidden="1"/>
    </xf>
    <xf numFmtId="0" fontId="6" fillId="2" borderId="0" xfId="0" applyFont="1" applyFill="1" applyBorder="1" applyAlignment="1" applyProtection="1">
      <alignment vertical="center"/>
      <protection hidden="1"/>
    </xf>
    <xf numFmtId="0" fontId="23" fillId="0" borderId="0" xfId="0" applyFont="1" applyProtection="1">
      <protection hidden="1"/>
    </xf>
    <xf numFmtId="0" fontId="6" fillId="0" borderId="0" xfId="0" applyFont="1" applyProtection="1">
      <protection hidden="1"/>
    </xf>
    <xf numFmtId="0" fontId="8" fillId="0" borderId="4" xfId="0" applyFont="1" applyBorder="1" applyProtection="1">
      <protection hidden="1"/>
    </xf>
    <xf numFmtId="0" fontId="8" fillId="0" borderId="0" xfId="0" applyFont="1" applyBorder="1" applyProtection="1">
      <protection hidden="1"/>
    </xf>
    <xf numFmtId="0" fontId="8" fillId="0" borderId="2" xfId="0" applyFont="1" applyBorder="1" applyProtection="1">
      <protection hidden="1"/>
    </xf>
    <xf numFmtId="0" fontId="6" fillId="0" borderId="0" xfId="0" applyFont="1" applyBorder="1" applyProtection="1">
      <protection hidden="1"/>
    </xf>
    <xf numFmtId="0" fontId="6" fillId="0" borderId="11" xfId="0" applyFont="1" applyBorder="1" applyProtection="1">
      <protection hidden="1"/>
    </xf>
    <xf numFmtId="0" fontId="6" fillId="0" borderId="11" xfId="0" applyFont="1" applyFill="1" applyBorder="1" applyAlignment="1" applyProtection="1">
      <alignment vertical="center"/>
      <protection hidden="1"/>
    </xf>
    <xf numFmtId="10" fontId="6" fillId="2" borderId="11" xfId="10" applyNumberFormat="1" applyFont="1" applyFill="1" applyBorder="1" applyAlignment="1" applyProtection="1">
      <alignment vertical="center"/>
      <protection hidden="1"/>
    </xf>
    <xf numFmtId="0" fontId="8" fillId="0" borderId="9" xfId="0" applyFont="1" applyBorder="1" applyAlignment="1" applyProtection="1">
      <alignment horizontal="center" vertical="center"/>
      <protection hidden="1"/>
    </xf>
    <xf numFmtId="0" fontId="8" fillId="0" borderId="9"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vertical="center"/>
      <protection hidden="1"/>
    </xf>
    <xf numFmtId="0" fontId="8" fillId="2" borderId="9" xfId="0" applyFont="1" applyFill="1" applyBorder="1" applyAlignment="1" applyProtection="1">
      <alignment vertical="center"/>
      <protection hidden="1"/>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vertical="center"/>
      <protection hidden="1"/>
    </xf>
    <xf numFmtId="0" fontId="8" fillId="0" borderId="12" xfId="0" applyFont="1" applyBorder="1" applyAlignment="1" applyProtection="1">
      <alignment horizontal="center" vertical="center"/>
      <protection hidden="1"/>
    </xf>
    <xf numFmtId="0" fontId="8" fillId="0" borderId="12" xfId="0" applyFont="1" applyBorder="1" applyAlignment="1" applyProtection="1">
      <alignment vertical="center"/>
      <protection hidden="1"/>
    </xf>
    <xf numFmtId="0" fontId="8" fillId="2" borderId="12" xfId="0" applyFont="1" applyFill="1" applyBorder="1" applyAlignment="1" applyProtection="1">
      <alignment vertical="center"/>
      <protection hidden="1"/>
    </xf>
    <xf numFmtId="0" fontId="13" fillId="0" borderId="13" xfId="0" applyFont="1" applyBorder="1" applyAlignment="1" applyProtection="1">
      <alignment horizontal="center" vertical="center"/>
      <protection hidden="1"/>
    </xf>
    <xf numFmtId="0" fontId="13" fillId="2" borderId="13" xfId="0"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hidden="1"/>
    </xf>
    <xf numFmtId="10" fontId="8" fillId="0" borderId="0" xfId="10" applyNumberFormat="1" applyFont="1" applyBorder="1" applyAlignment="1" applyProtection="1">
      <alignment vertical="center"/>
      <protection hidden="1"/>
    </xf>
    <xf numFmtId="166" fontId="23" fillId="0" borderId="20" xfId="14" applyFont="1" applyFill="1" applyBorder="1" applyAlignment="1" applyProtection="1">
      <alignment horizontal="right"/>
      <protection hidden="1"/>
    </xf>
    <xf numFmtId="166" fontId="15" fillId="6" borderId="24" xfId="14" applyFont="1" applyFill="1" applyBorder="1" applyAlignment="1" applyProtection="1">
      <alignment horizontal="right" vertical="center"/>
      <protection hidden="1"/>
    </xf>
    <xf numFmtId="0" fontId="17" fillId="0" borderId="3" xfId="11" applyFont="1" applyBorder="1" applyAlignment="1" applyProtection="1">
      <alignment vertical="center"/>
      <protection hidden="1"/>
    </xf>
    <xf numFmtId="0" fontId="20" fillId="0" borderId="3" xfId="11" applyFont="1" applyBorder="1" applyAlignment="1" applyProtection="1">
      <alignment vertical="center"/>
      <protection hidden="1"/>
    </xf>
    <xf numFmtId="0" fontId="19" fillId="0" borderId="0" xfId="11" applyFont="1" applyFill="1" applyBorder="1" applyAlignment="1" applyProtection="1">
      <alignment horizontal="center" vertical="center" wrapText="1"/>
      <protection hidden="1"/>
    </xf>
    <xf numFmtId="0" fontId="17" fillId="0" borderId="0" xfId="11" applyFont="1" applyFill="1" applyBorder="1" applyAlignment="1" applyProtection="1">
      <alignment vertical="center"/>
      <protection hidden="1"/>
    </xf>
    <xf numFmtId="0" fontId="17" fillId="0" borderId="2" xfId="11" applyFont="1" applyFill="1" applyBorder="1" applyAlignment="1" applyProtection="1">
      <alignment vertical="center"/>
      <protection hidden="1"/>
    </xf>
    <xf numFmtId="0" fontId="20" fillId="0" borderId="0" xfId="11" applyFont="1" applyFill="1" applyBorder="1" applyAlignment="1" applyProtection="1">
      <alignment vertical="center"/>
      <protection hidden="1"/>
    </xf>
    <xf numFmtId="10" fontId="8" fillId="2" borderId="0" xfId="10" applyNumberFormat="1" applyFont="1" applyFill="1" applyBorder="1" applyAlignment="1" applyProtection="1">
      <alignment vertical="center"/>
      <protection locked="0"/>
    </xf>
    <xf numFmtId="10" fontId="8" fillId="2" borderId="12" xfId="10" applyNumberFormat="1" applyFont="1" applyFill="1" applyBorder="1" applyAlignment="1" applyProtection="1">
      <alignment vertical="center"/>
      <protection locked="0"/>
    </xf>
    <xf numFmtId="10" fontId="8" fillId="2" borderId="9" xfId="10" applyNumberFormat="1" applyFont="1" applyFill="1" applyBorder="1" applyAlignment="1" applyProtection="1">
      <alignment vertical="center"/>
      <protection locked="0"/>
    </xf>
    <xf numFmtId="10" fontId="8" fillId="0" borderId="9" xfId="0" applyNumberFormat="1" applyFont="1" applyBorder="1" applyAlignment="1" applyProtection="1">
      <alignment vertical="center"/>
      <protection locked="0"/>
    </xf>
    <xf numFmtId="10" fontId="8" fillId="0" borderId="10" xfId="10" applyNumberFormat="1" applyFont="1" applyBorder="1" applyAlignment="1" applyProtection="1">
      <alignment vertical="center"/>
      <protection locked="0"/>
    </xf>
    <xf numFmtId="10" fontId="8" fillId="0" borderId="0" xfId="10" applyNumberFormat="1" applyFont="1" applyBorder="1" applyAlignment="1" applyProtection="1">
      <alignment vertical="center"/>
      <protection locked="0"/>
    </xf>
    <xf numFmtId="10" fontId="8" fillId="0" borderId="12" xfId="10" applyNumberFormat="1" applyFont="1" applyBorder="1" applyAlignment="1" applyProtection="1">
      <alignment vertical="center"/>
      <protection locked="0"/>
    </xf>
    <xf numFmtId="10" fontId="8" fillId="0" borderId="9" xfId="10" applyNumberFormat="1" applyFont="1" applyBorder="1" applyAlignment="1" applyProtection="1">
      <alignment vertical="center"/>
      <protection locked="0"/>
    </xf>
    <xf numFmtId="0" fontId="8" fillId="0" borderId="24" xfId="16" applyNumberFormat="1" applyFont="1" applyFill="1" applyBorder="1" applyAlignment="1" applyProtection="1">
      <alignment horizontal="right" wrapText="1"/>
      <protection hidden="1"/>
    </xf>
    <xf numFmtId="38" fontId="8" fillId="0" borderId="24" xfId="16" applyNumberFormat="1" applyFont="1" applyFill="1" applyBorder="1" applyAlignment="1" applyProtection="1">
      <alignment horizontal="right"/>
      <protection hidden="1"/>
    </xf>
    <xf numFmtId="166" fontId="15" fillId="0" borderId="24" xfId="14" applyFont="1" applyFill="1" applyBorder="1" applyAlignment="1" applyProtection="1">
      <alignment horizontal="right"/>
      <protection hidden="1"/>
    </xf>
    <xf numFmtId="166" fontId="15" fillId="0" borderId="24" xfId="14" applyFont="1" applyFill="1" applyBorder="1" applyAlignment="1" applyProtection="1">
      <alignment horizontal="right" vertical="center"/>
      <protection hidden="1"/>
    </xf>
    <xf numFmtId="166" fontId="15" fillId="6" borderId="23" xfId="14" applyFont="1" applyFill="1" applyBorder="1" applyAlignment="1" applyProtection="1">
      <alignment horizontal="right" vertical="center"/>
      <protection hidden="1"/>
    </xf>
    <xf numFmtId="166" fontId="15" fillId="0" borderId="23" xfId="14" applyFont="1" applyFill="1" applyBorder="1" applyAlignment="1" applyProtection="1">
      <alignment horizontal="right" vertical="center"/>
      <protection hidden="1"/>
    </xf>
    <xf numFmtId="0" fontId="7" fillId="0" borderId="0" xfId="0" applyFont="1" applyFill="1" applyAlignment="1" applyProtection="1">
      <alignment vertical="center" wrapText="1"/>
      <protection hidden="1"/>
    </xf>
    <xf numFmtId="2" fontId="8" fillId="0" borderId="0" xfId="0" applyNumberFormat="1" applyFont="1" applyFill="1" applyAlignment="1" applyProtection="1">
      <alignment horizontal="center" vertical="center" wrapText="1"/>
      <protection hidden="1"/>
    </xf>
    <xf numFmtId="0" fontId="8" fillId="0" borderId="0" xfId="0" applyFont="1" applyFill="1" applyAlignment="1" applyProtection="1">
      <alignment horizontal="center" vertical="center" wrapText="1"/>
      <protection hidden="1"/>
    </xf>
    <xf numFmtId="0" fontId="11" fillId="0" borderId="0" xfId="0" applyFont="1" applyFill="1" applyAlignment="1" applyProtection="1">
      <alignment horizontal="right" vertical="center" wrapText="1"/>
      <protection hidden="1"/>
    </xf>
    <xf numFmtId="0" fontId="9" fillId="0" borderId="0" xfId="0" applyFont="1" applyFill="1" applyAlignment="1" applyProtection="1">
      <alignment vertical="center" wrapText="1"/>
      <protection hidden="1"/>
    </xf>
    <xf numFmtId="0" fontId="13" fillId="0" borderId="0" xfId="0" applyFont="1" applyFill="1" applyAlignment="1" applyProtection="1">
      <alignment vertical="center" wrapText="1"/>
      <protection hidden="1"/>
    </xf>
    <xf numFmtId="0" fontId="11" fillId="0" borderId="15" xfId="0" applyFont="1" applyFill="1" applyBorder="1" applyAlignment="1" applyProtection="1">
      <alignment horizontal="right" vertical="center" wrapText="1"/>
      <protection hidden="1"/>
    </xf>
    <xf numFmtId="0" fontId="8" fillId="0" borderId="15" xfId="0"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hidden="1"/>
    </xf>
    <xf numFmtId="0" fontId="12" fillId="0" borderId="0" xfId="0" applyFont="1" applyFill="1" applyAlignment="1" applyProtection="1">
      <alignment vertical="center" wrapText="1"/>
      <protection hidden="1"/>
    </xf>
    <xf numFmtId="0" fontId="9" fillId="0" borderId="0" xfId="0" applyFont="1" applyFill="1" applyAlignment="1" applyProtection="1">
      <alignment horizontal="left" vertical="center" wrapText="1"/>
      <protection hidden="1"/>
    </xf>
    <xf numFmtId="0" fontId="11" fillId="0" borderId="33" xfId="0" applyFont="1" applyFill="1" applyBorder="1" applyAlignment="1" applyProtection="1">
      <alignment horizontal="right" vertical="center" wrapText="1"/>
      <protection hidden="1"/>
    </xf>
    <xf numFmtId="0" fontId="8" fillId="0" borderId="33" xfId="0" applyFont="1" applyFill="1" applyBorder="1" applyAlignment="1" applyProtection="1">
      <alignment horizontal="center" vertical="center" wrapText="1"/>
      <protection locked="0"/>
    </xf>
    <xf numFmtId="4" fontId="13" fillId="0" borderId="17" xfId="0" applyNumberFormat="1"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center" wrapText="1"/>
      <protection hidden="1"/>
    </xf>
    <xf numFmtId="4" fontId="8" fillId="0" borderId="15" xfId="0" applyNumberFormat="1" applyFont="1" applyFill="1" applyBorder="1" applyAlignment="1" applyProtection="1">
      <alignment horizontal="right" vertical="center" wrapText="1"/>
      <protection hidden="1"/>
    </xf>
    <xf numFmtId="167" fontId="6" fillId="0" borderId="9" xfId="0" applyNumberFormat="1" applyFont="1" applyFill="1" applyBorder="1" applyAlignment="1" applyProtection="1">
      <alignment horizontal="right" vertical="center" wrapText="1"/>
      <protection hidden="1"/>
    </xf>
    <xf numFmtId="167" fontId="6" fillId="0" borderId="9" xfId="0" applyNumberFormat="1" applyFont="1" applyFill="1" applyBorder="1" applyAlignment="1" applyProtection="1">
      <alignment horizontal="left" vertical="center" wrapText="1"/>
      <protection hidden="1"/>
    </xf>
    <xf numFmtId="167" fontId="8" fillId="0" borderId="9" xfId="0" applyNumberFormat="1" applyFont="1" applyFill="1" applyBorder="1" applyAlignment="1" applyProtection="1">
      <alignment horizontal="center" vertical="center" wrapText="1"/>
      <protection hidden="1"/>
    </xf>
    <xf numFmtId="4" fontId="8" fillId="0" borderId="16" xfId="0" applyNumberFormat="1"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4" fontId="8" fillId="0" borderId="14" xfId="0" applyNumberFormat="1" applyFont="1" applyFill="1" applyBorder="1" applyAlignment="1" applyProtection="1">
      <alignment horizontal="right" vertical="center" wrapText="1"/>
      <protection locked="0"/>
    </xf>
    <xf numFmtId="0" fontId="8" fillId="0" borderId="0" xfId="0" applyFont="1" applyFill="1" applyAlignment="1" applyProtection="1">
      <alignment vertical="center" wrapText="1"/>
      <protection hidden="1"/>
    </xf>
    <xf numFmtId="2" fontId="8" fillId="0" borderId="1" xfId="0" applyNumberFormat="1"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6" fillId="0" borderId="9" xfId="0" applyFont="1" applyFill="1" applyBorder="1" applyAlignment="1" applyProtection="1">
      <alignment horizontal="justify" vertical="center" wrapText="1"/>
      <protection hidden="1"/>
    </xf>
    <xf numFmtId="2" fontId="8" fillId="0" borderId="9" xfId="0" applyNumberFormat="1" applyFont="1" applyFill="1" applyBorder="1" applyAlignment="1" applyProtection="1">
      <alignment horizontal="center" vertical="center" wrapText="1"/>
      <protection hidden="1"/>
    </xf>
    <xf numFmtId="4" fontId="8" fillId="0" borderId="18" xfId="0" applyNumberFormat="1" applyFont="1" applyFill="1" applyBorder="1" applyAlignment="1" applyProtection="1">
      <alignment horizontal="right" vertical="center" wrapText="1"/>
      <protection hidden="1"/>
    </xf>
    <xf numFmtId="4" fontId="8" fillId="0" borderId="9" xfId="0" applyNumberFormat="1" applyFont="1" applyFill="1" applyBorder="1" applyAlignment="1" applyProtection="1">
      <alignment horizontal="right" vertical="center" wrapText="1"/>
      <protection hidden="1"/>
    </xf>
    <xf numFmtId="4" fontId="6" fillId="0" borderId="7" xfId="0" applyNumberFormat="1" applyFont="1" applyFill="1" applyBorder="1" applyAlignment="1" applyProtection="1">
      <alignment horizontal="right" vertical="center" wrapText="1"/>
      <protection hidden="1"/>
    </xf>
    <xf numFmtId="0" fontId="6" fillId="0" borderId="11" xfId="0" applyFont="1" applyFill="1" applyBorder="1" applyAlignment="1" applyProtection="1">
      <alignment horizontal="right" vertical="center" wrapText="1"/>
      <protection hidden="1"/>
    </xf>
    <xf numFmtId="4" fontId="6" fillId="0" borderId="6" xfId="0" applyNumberFormat="1" applyFont="1" applyFill="1" applyBorder="1" applyAlignment="1" applyProtection="1">
      <alignment horizontal="right" vertical="center" wrapText="1"/>
      <protection hidden="1"/>
    </xf>
    <xf numFmtId="4" fontId="8" fillId="0" borderId="0" xfId="0" applyNumberFormat="1" applyFont="1" applyFill="1" applyAlignment="1" applyProtection="1">
      <alignment horizontal="right" vertical="center" wrapText="1"/>
      <protection hidden="1"/>
    </xf>
    <xf numFmtId="4" fontId="7" fillId="0" borderId="0" xfId="0" applyNumberFormat="1" applyFont="1" applyFill="1" applyAlignment="1" applyProtection="1">
      <alignment vertical="center" wrapText="1"/>
      <protection hidden="1"/>
    </xf>
    <xf numFmtId="43" fontId="9" fillId="0" borderId="0" xfId="32" applyFont="1" applyFill="1" applyAlignment="1" applyProtection="1">
      <alignment horizontal="right" vertical="center" wrapText="1"/>
      <protection hidden="1"/>
    </xf>
    <xf numFmtId="0" fontId="18" fillId="0" borderId="0" xfId="11" applyFont="1" applyBorder="1" applyAlignment="1" applyProtection="1">
      <alignment horizontal="justify" vertical="center" wrapText="1"/>
      <protection hidden="1"/>
    </xf>
    <xf numFmtId="0" fontId="8" fillId="2" borderId="9" xfId="0" applyFont="1" applyFill="1" applyBorder="1" applyAlignment="1" applyProtection="1">
      <alignment horizontal="center" vertical="center"/>
      <protection hidden="1"/>
    </xf>
    <xf numFmtId="4" fontId="12" fillId="0" borderId="14" xfId="0" applyNumberFormat="1" applyFont="1" applyFill="1" applyBorder="1" applyAlignment="1" applyProtection="1">
      <alignment horizontal="right" vertical="center" wrapText="1"/>
      <protection hidden="1"/>
    </xf>
    <xf numFmtId="4" fontId="6" fillId="0" borderId="14"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right" vertical="center" wrapText="1"/>
      <protection hidden="1"/>
    </xf>
    <xf numFmtId="0" fontId="8"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4" fontId="8" fillId="0" borderId="16" xfId="0" applyNumberFormat="1" applyFont="1" applyFill="1" applyBorder="1" applyAlignment="1" applyProtection="1">
      <alignment horizontal="right" vertical="center" wrapText="1"/>
      <protection hidden="1"/>
    </xf>
    <xf numFmtId="0" fontId="6" fillId="0" borderId="7" xfId="0" applyFont="1" applyFill="1" applyBorder="1" applyAlignment="1" applyProtection="1">
      <alignment horizontal="right" vertical="center" wrapText="1"/>
      <protection hidden="1"/>
    </xf>
    <xf numFmtId="38" fontId="8" fillId="0" borderId="23" xfId="16" applyNumberFormat="1" applyFont="1" applyFill="1" applyBorder="1" applyAlignment="1" applyProtection="1">
      <alignment horizontal="right"/>
      <protection hidden="1"/>
    </xf>
    <xf numFmtId="166" fontId="23" fillId="0" borderId="19" xfId="14" applyFont="1" applyFill="1" applyBorder="1" applyAlignment="1" applyProtection="1">
      <alignment horizontal="right"/>
      <protection hidden="1"/>
    </xf>
    <xf numFmtId="2" fontId="23" fillId="0" borderId="24" xfId="15" applyNumberFormat="1" applyFont="1" applyFill="1" applyBorder="1" applyAlignment="1" applyProtection="1">
      <alignment horizontal="right"/>
      <protection hidden="1"/>
    </xf>
    <xf numFmtId="166" fontId="23" fillId="0" borderId="24" xfId="14" applyFont="1" applyFill="1" applyBorder="1" applyAlignment="1" applyProtection="1">
      <alignment horizontal="right"/>
      <protection hidden="1"/>
    </xf>
    <xf numFmtId="2" fontId="23" fillId="0" borderId="23" xfId="15" applyNumberFormat="1" applyFont="1" applyFill="1" applyBorder="1" applyAlignment="1" applyProtection="1">
      <alignment horizontal="right"/>
      <protection hidden="1"/>
    </xf>
    <xf numFmtId="166" fontId="6" fillId="0" borderId="20" xfId="14" applyFont="1" applyFill="1" applyBorder="1" applyAlignment="1" applyProtection="1">
      <alignment horizontal="right" vertical="center" wrapText="1"/>
      <protection hidden="1"/>
    </xf>
    <xf numFmtId="0" fontId="6" fillId="4" borderId="24" xfId="0" applyFont="1" applyFill="1" applyBorder="1" applyAlignment="1" applyProtection="1">
      <alignment horizontal="center" vertical="center" wrapText="1"/>
      <protection hidden="1"/>
    </xf>
    <xf numFmtId="0" fontId="6" fillId="4" borderId="23" xfId="0" applyFont="1" applyFill="1" applyBorder="1" applyAlignment="1" applyProtection="1">
      <alignment horizontal="center" vertical="center" wrapText="1"/>
      <protection hidden="1"/>
    </xf>
    <xf numFmtId="0" fontId="8" fillId="0" borderId="0" xfId="0" applyFont="1" applyFill="1" applyProtection="1">
      <protection hidden="1"/>
    </xf>
    <xf numFmtId="0" fontId="6" fillId="0" borderId="24"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wrapText="1"/>
      <protection hidden="1"/>
    </xf>
    <xf numFmtId="2" fontId="15" fillId="0" borderId="24" xfId="0" applyNumberFormat="1" applyFont="1" applyFill="1" applyBorder="1" applyProtection="1">
      <protection hidden="1"/>
    </xf>
    <xf numFmtId="171" fontId="8" fillId="0" borderId="0" xfId="0" applyNumberFormat="1" applyFont="1" applyFill="1" applyProtection="1">
      <protection hidden="1"/>
    </xf>
    <xf numFmtId="167" fontId="8" fillId="0" borderId="24" xfId="14" applyNumberFormat="1" applyFont="1" applyFill="1" applyBorder="1" applyAlignment="1" applyProtection="1">
      <alignment horizontal="right" vertical="center" wrapText="1"/>
      <protection hidden="1"/>
    </xf>
    <xf numFmtId="0" fontId="8" fillId="0" borderId="23" xfId="16" applyNumberFormat="1" applyFont="1" applyFill="1" applyBorder="1" applyAlignment="1" applyProtection="1">
      <alignment horizontal="right" wrapText="1"/>
      <protection hidden="1"/>
    </xf>
    <xf numFmtId="166" fontId="8" fillId="0" borderId="24" xfId="14" applyFont="1" applyFill="1" applyBorder="1" applyAlignment="1" applyProtection="1">
      <alignment horizontal="right" vertical="center" wrapText="1"/>
      <protection hidden="1"/>
    </xf>
    <xf numFmtId="166" fontId="8" fillId="0" borderId="0" xfId="0" applyNumberFormat="1" applyFont="1" applyFill="1" applyProtection="1">
      <protection hidden="1"/>
    </xf>
    <xf numFmtId="166" fontId="28" fillId="0" borderId="0" xfId="0" applyNumberFormat="1" applyFont="1" applyFill="1" applyProtection="1">
      <protection hidden="1"/>
    </xf>
    <xf numFmtId="166" fontId="6" fillId="0" borderId="24" xfId="14" applyFont="1" applyFill="1" applyBorder="1" applyAlignment="1" applyProtection="1">
      <alignment horizontal="right" vertical="center"/>
      <protection hidden="1"/>
    </xf>
    <xf numFmtId="166" fontId="23" fillId="0" borderId="23" xfId="14" applyFont="1" applyFill="1" applyBorder="1" applyAlignment="1" applyProtection="1">
      <alignment horizontal="right"/>
      <protection hidden="1"/>
    </xf>
    <xf numFmtId="2" fontId="8" fillId="0" borderId="0" xfId="0" applyNumberFormat="1" applyFont="1" applyFill="1" applyProtection="1">
      <protection hidden="1"/>
    </xf>
    <xf numFmtId="9" fontId="23" fillId="0" borderId="20" xfId="0" applyNumberFormat="1" applyFont="1" applyFill="1" applyBorder="1" applyAlignment="1" applyProtection="1">
      <alignment horizontal="center"/>
      <protection hidden="1"/>
    </xf>
    <xf numFmtId="40" fontId="13" fillId="4" borderId="23" xfId="16" applyFont="1" applyFill="1" applyBorder="1" applyAlignment="1" applyProtection="1">
      <alignment horizontal="center" vertical="center" wrapText="1"/>
      <protection hidden="1"/>
    </xf>
    <xf numFmtId="40" fontId="13" fillId="4" borderId="24" xfId="16" applyFont="1" applyFill="1" applyBorder="1" applyAlignment="1" applyProtection="1">
      <alignment horizontal="center" vertical="center" wrapText="1"/>
      <protection hidden="1"/>
    </xf>
    <xf numFmtId="169" fontId="13" fillId="4" borderId="24" xfId="0" applyNumberFormat="1" applyFont="1" applyFill="1" applyBorder="1" applyAlignment="1" applyProtection="1">
      <alignment horizontal="center" vertical="center" wrapText="1"/>
      <protection hidden="1"/>
    </xf>
    <xf numFmtId="0" fontId="13" fillId="4" borderId="24" xfId="0" applyFont="1" applyFill="1" applyBorder="1" applyAlignment="1" applyProtection="1">
      <alignment horizontal="center" vertical="center" wrapText="1"/>
      <protection hidden="1"/>
    </xf>
    <xf numFmtId="0" fontId="30" fillId="4" borderId="25" xfId="0" applyFont="1" applyFill="1" applyBorder="1" applyAlignment="1" applyProtection="1">
      <alignment horizontal="center" vertical="center" wrapText="1"/>
      <protection hidden="1"/>
    </xf>
    <xf numFmtId="4" fontId="6" fillId="0" borderId="0" xfId="0" applyNumberFormat="1" applyFont="1" applyFill="1" applyAlignment="1" applyProtection="1">
      <alignment horizontal="right" vertical="center" wrapText="1"/>
      <protection hidden="1"/>
    </xf>
    <xf numFmtId="1" fontId="6" fillId="0" borderId="16" xfId="0" applyNumberFormat="1" applyFont="1" applyFill="1" applyBorder="1" applyAlignment="1" applyProtection="1">
      <alignment horizontal="right" vertical="center" wrapText="1"/>
      <protection hidden="1"/>
    </xf>
    <xf numFmtId="0" fontId="6" fillId="0" borderId="16" xfId="0" applyFont="1" applyFill="1" applyBorder="1" applyAlignment="1" applyProtection="1">
      <alignment vertical="center" wrapText="1"/>
      <protection hidden="1"/>
    </xf>
    <xf numFmtId="0" fontId="8" fillId="0" borderId="14" xfId="0" applyFont="1" applyFill="1" applyBorder="1" applyAlignment="1" applyProtection="1">
      <alignment horizontal="right" vertical="center" wrapText="1"/>
      <protection hidden="1"/>
    </xf>
    <xf numFmtId="1" fontId="8" fillId="0" borderId="14" xfId="0" applyNumberFormat="1" applyFont="1" applyFill="1" applyBorder="1" applyAlignment="1" applyProtection="1">
      <alignment horizontal="left" vertical="center" wrapText="1"/>
      <protection hidden="1"/>
    </xf>
    <xf numFmtId="0" fontId="8" fillId="0" borderId="14" xfId="0" applyFont="1" applyFill="1" applyBorder="1" applyAlignment="1" applyProtection="1">
      <alignment horizontal="center" vertical="center" wrapText="1"/>
      <protection hidden="1"/>
    </xf>
    <xf numFmtId="4" fontId="8" fillId="0" borderId="14" xfId="0" applyNumberFormat="1" applyFont="1" applyFill="1" applyBorder="1" applyAlignment="1" applyProtection="1">
      <alignment horizontal="center" vertical="center" wrapText="1"/>
      <protection hidden="1"/>
    </xf>
    <xf numFmtId="167" fontId="8" fillId="0" borderId="14" xfId="0" applyNumberFormat="1" applyFont="1" applyFill="1" applyBorder="1" applyAlignment="1" applyProtection="1">
      <alignment horizontal="right" vertical="center" wrapText="1"/>
      <protection hidden="1"/>
    </xf>
    <xf numFmtId="4" fontId="8" fillId="0" borderId="14" xfId="0" applyNumberFormat="1" applyFont="1" applyFill="1" applyBorder="1" applyAlignment="1" applyProtection="1">
      <alignment vertical="center" wrapText="1"/>
      <protection hidden="1"/>
    </xf>
    <xf numFmtId="1" fontId="6" fillId="0" borderId="14" xfId="0" applyNumberFormat="1" applyFont="1" applyFill="1" applyBorder="1" applyAlignment="1" applyProtection="1">
      <alignment horizontal="right" vertical="center" wrapText="1"/>
      <protection hidden="1"/>
    </xf>
    <xf numFmtId="0" fontId="6" fillId="0" borderId="14" xfId="0" applyFont="1" applyFill="1" applyBorder="1" applyAlignment="1" applyProtection="1">
      <alignment vertical="center" wrapText="1"/>
      <protection hidden="1"/>
    </xf>
    <xf numFmtId="1" fontId="8" fillId="0" borderId="14" xfId="0" applyNumberFormat="1" applyFont="1" applyFill="1" applyBorder="1" applyAlignment="1" applyProtection="1">
      <alignment horizontal="center" vertical="center" wrapText="1"/>
      <protection hidden="1"/>
    </xf>
    <xf numFmtId="4" fontId="8" fillId="0" borderId="14" xfId="0" applyNumberFormat="1" applyFont="1" applyFill="1" applyBorder="1" applyAlignment="1" applyProtection="1">
      <alignment horizontal="right" vertical="center" wrapText="1"/>
      <protection hidden="1"/>
    </xf>
    <xf numFmtId="1" fontId="8" fillId="0" borderId="14" xfId="0" applyNumberFormat="1" applyFont="1" applyFill="1" applyBorder="1" applyAlignment="1" applyProtection="1">
      <alignment horizontal="right" vertical="center" wrapText="1"/>
      <protection hidden="1"/>
    </xf>
    <xf numFmtId="2" fontId="8" fillId="0" borderId="14" xfId="0" applyNumberFormat="1" applyFont="1" applyFill="1" applyBorder="1" applyAlignment="1" applyProtection="1">
      <alignment horizontal="center" vertical="center" wrapText="1"/>
      <protection hidden="1"/>
    </xf>
    <xf numFmtId="1" fontId="8" fillId="0" borderId="9" xfId="0" applyNumberFormat="1" applyFont="1" applyFill="1" applyBorder="1" applyAlignment="1" applyProtection="1">
      <alignment horizontal="right" vertical="center" wrapText="1"/>
      <protection hidden="1"/>
    </xf>
    <xf numFmtId="4" fontId="6" fillId="0" borderId="9" xfId="0" applyNumberFormat="1" applyFont="1" applyFill="1" applyBorder="1" applyAlignment="1" applyProtection="1">
      <alignment horizontal="right" vertical="center" wrapText="1"/>
      <protection hidden="1"/>
    </xf>
    <xf numFmtId="4" fontId="6" fillId="0" borderId="9" xfId="32" applyNumberFormat="1" applyFont="1" applyFill="1" applyBorder="1" applyAlignment="1" applyProtection="1">
      <alignment horizontal="right" vertical="center" wrapText="1"/>
      <protection hidden="1"/>
    </xf>
    <xf numFmtId="1" fontId="30" fillId="0" borderId="9" xfId="0" applyNumberFormat="1" applyFont="1" applyFill="1" applyBorder="1" applyAlignment="1" applyProtection="1">
      <alignment horizontal="right" vertical="center" wrapText="1"/>
      <protection hidden="1"/>
    </xf>
    <xf numFmtId="0" fontId="30" fillId="0" borderId="9" xfId="0" applyFont="1" applyFill="1" applyBorder="1" applyAlignment="1" applyProtection="1">
      <alignment vertical="center" wrapText="1"/>
      <protection hidden="1"/>
    </xf>
    <xf numFmtId="1" fontId="30" fillId="0" borderId="9" xfId="0" applyNumberFormat="1" applyFont="1" applyFill="1" applyBorder="1" applyAlignment="1" applyProtection="1">
      <alignment horizontal="center" vertical="center" wrapText="1"/>
      <protection hidden="1"/>
    </xf>
    <xf numFmtId="0" fontId="30" fillId="0" borderId="9" xfId="0" applyFont="1" applyFill="1" applyBorder="1" applyAlignment="1" applyProtection="1">
      <alignment horizontal="center" vertical="center" wrapText="1"/>
      <protection hidden="1"/>
    </xf>
    <xf numFmtId="4" fontId="30" fillId="0" borderId="9" xfId="0" applyNumberFormat="1" applyFont="1" applyFill="1" applyBorder="1" applyAlignment="1" applyProtection="1">
      <alignment horizontal="right" vertical="center" wrapText="1"/>
      <protection hidden="1"/>
    </xf>
    <xf numFmtId="4" fontId="30" fillId="0" borderId="9" xfId="32" applyNumberFormat="1" applyFont="1" applyFill="1" applyBorder="1" applyAlignment="1" applyProtection="1">
      <alignment horizontal="right" vertical="center" wrapText="1"/>
      <protection hidden="1"/>
    </xf>
    <xf numFmtId="1" fontId="6" fillId="0" borderId="14" xfId="0" applyNumberFormat="1" applyFont="1" applyFill="1" applyBorder="1" applyAlignment="1" applyProtection="1">
      <alignment horizontal="left" vertical="center" wrapText="1"/>
      <protection hidden="1"/>
    </xf>
    <xf numFmtId="1" fontId="8" fillId="0" borderId="0" xfId="0" applyNumberFormat="1" applyFont="1" applyFill="1" applyBorder="1" applyAlignment="1" applyProtection="1">
      <alignment horizontal="right" vertical="center" wrapText="1"/>
      <protection hidden="1"/>
    </xf>
    <xf numFmtId="1" fontId="8" fillId="0" borderId="0" xfId="0" applyNumberFormat="1" applyFont="1" applyFill="1" applyBorder="1" applyAlignment="1" applyProtection="1">
      <alignment horizontal="left" vertical="center" wrapText="1"/>
      <protection hidden="1"/>
    </xf>
    <xf numFmtId="1" fontId="8" fillId="0" borderId="0" xfId="0" applyNumberFormat="1" applyFont="1" applyFill="1" applyAlignment="1" applyProtection="1">
      <alignment horizontal="center" vertical="center" wrapText="1"/>
      <protection hidden="1"/>
    </xf>
    <xf numFmtId="167" fontId="8" fillId="0" borderId="0" xfId="0" applyNumberFormat="1" applyFont="1" applyFill="1" applyAlignment="1" applyProtection="1">
      <alignment horizontal="right" vertical="center" wrapText="1"/>
      <protection hidden="1"/>
    </xf>
    <xf numFmtId="4" fontId="8" fillId="0" borderId="0" xfId="0" applyNumberFormat="1" applyFont="1" applyFill="1" applyAlignment="1" applyProtection="1">
      <alignment vertical="center" wrapText="1"/>
      <protection hidden="1"/>
    </xf>
    <xf numFmtId="4" fontId="8" fillId="0" borderId="15" xfId="0" applyNumberFormat="1" applyFont="1" applyFill="1" applyBorder="1" applyAlignment="1" applyProtection="1">
      <alignment horizontal="center" vertical="center" wrapText="1"/>
      <protection locked="0"/>
    </xf>
    <xf numFmtId="167" fontId="8" fillId="0" borderId="14" xfId="0" applyNumberFormat="1" applyFont="1" applyFill="1" applyBorder="1" applyAlignment="1" applyProtection="1">
      <alignment horizontal="right" vertical="center" wrapText="1"/>
      <protection locked="0"/>
    </xf>
    <xf numFmtId="1" fontId="6" fillId="0" borderId="14" xfId="0" applyNumberFormat="1" applyFont="1" applyFill="1" applyBorder="1" applyAlignment="1" applyProtection="1">
      <alignment horizontal="right" vertical="center" wrapText="1"/>
    </xf>
    <xf numFmtId="1" fontId="6" fillId="0" borderId="14" xfId="0" applyNumberFormat="1" applyFont="1" applyFill="1" applyBorder="1" applyAlignment="1" applyProtection="1">
      <alignment horizontal="left" vertical="center" wrapText="1"/>
    </xf>
    <xf numFmtId="1" fontId="8" fillId="0" borderId="14" xfId="0" applyNumberFormat="1"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4" fontId="8" fillId="0" borderId="14" xfId="0" applyNumberFormat="1" applyFont="1" applyFill="1" applyBorder="1" applyAlignment="1" applyProtection="1">
      <alignment vertical="center" wrapText="1"/>
    </xf>
    <xf numFmtId="0" fontId="7" fillId="0" borderId="0" xfId="0" applyFont="1" applyFill="1" applyAlignment="1" applyProtection="1">
      <alignment vertical="center" wrapText="1"/>
    </xf>
    <xf numFmtId="0" fontId="6" fillId="0" borderId="6"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6" fillId="0" borderId="0" xfId="0" applyFont="1" applyFill="1" applyAlignment="1" applyProtection="1">
      <alignment horizontal="left" vertical="center" wrapText="1"/>
      <protection hidden="1"/>
    </xf>
    <xf numFmtId="4" fontId="8" fillId="0" borderId="16" xfId="0" applyNumberFormat="1" applyFont="1" applyFill="1" applyBorder="1" applyAlignment="1" applyProtection="1">
      <alignment horizontal="right" vertical="center" wrapText="1"/>
      <protection hidden="1"/>
    </xf>
    <xf numFmtId="0" fontId="6" fillId="0" borderId="0" xfId="0" applyFont="1" applyFill="1" applyAlignment="1" applyProtection="1">
      <alignment horizontal="left" vertical="center"/>
      <protection hidden="1"/>
    </xf>
    <xf numFmtId="0" fontId="11" fillId="0" borderId="14" xfId="0" applyFont="1" applyFill="1" applyBorder="1" applyAlignment="1" applyProtection="1">
      <alignment horizontal="right" vertical="center" wrapText="1"/>
      <protection hidden="1"/>
    </xf>
    <xf numFmtId="0" fontId="6" fillId="0" borderId="11" xfId="0" applyFont="1" applyFill="1" applyBorder="1" applyAlignment="1" applyProtection="1">
      <alignment horizontal="left" vertical="center"/>
      <protection hidden="1"/>
    </xf>
    <xf numFmtId="0" fontId="6" fillId="0" borderId="7" xfId="0" applyFont="1" applyFill="1" applyBorder="1" applyAlignment="1" applyProtection="1">
      <alignment horizontal="right" vertical="center" wrapText="1"/>
      <protection hidden="1"/>
    </xf>
    <xf numFmtId="0" fontId="6" fillId="0" borderId="6" xfId="0" applyFont="1" applyFill="1" applyBorder="1" applyAlignment="1" applyProtection="1">
      <alignment horizontal="right" vertical="center" wrapText="1"/>
      <protection hidden="1"/>
    </xf>
    <xf numFmtId="0" fontId="8" fillId="0" borderId="15"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2" fontId="13" fillId="0" borderId="8" xfId="0" applyNumberFormat="1" applyFont="1" applyFill="1" applyBorder="1" applyAlignment="1" applyProtection="1">
      <alignment horizontal="center" vertical="center" wrapText="1"/>
      <protection hidden="1"/>
    </xf>
    <xf numFmtId="2" fontId="13" fillId="0" borderId="11" xfId="0" applyNumberFormat="1" applyFont="1" applyFill="1" applyBorder="1" applyAlignment="1" applyProtection="1">
      <alignment horizontal="center" vertical="center" wrapText="1"/>
      <protection hidden="1"/>
    </xf>
    <xf numFmtId="4" fontId="13" fillId="0" borderId="15" xfId="0" applyNumberFormat="1" applyFont="1" applyFill="1" applyBorder="1" applyAlignment="1" applyProtection="1">
      <alignment horizontal="center" vertical="center" wrapText="1"/>
      <protection hidden="1"/>
    </xf>
    <xf numFmtId="4" fontId="13" fillId="0" borderId="8" xfId="0" applyNumberFormat="1" applyFont="1" applyFill="1" applyBorder="1" applyAlignment="1" applyProtection="1">
      <alignment horizontal="center" vertical="center" wrapText="1"/>
      <protection hidden="1"/>
    </xf>
    <xf numFmtId="4" fontId="13" fillId="0" borderId="11" xfId="0" applyNumberFormat="1"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 fontId="6" fillId="0" borderId="9" xfId="0" applyNumberFormat="1" applyFont="1" applyFill="1" applyBorder="1" applyAlignment="1" applyProtection="1">
      <alignment horizontal="right" vertical="center" wrapText="1"/>
      <protection hidden="1"/>
    </xf>
    <xf numFmtId="0" fontId="24" fillId="0" borderId="0" xfId="0" applyFont="1" applyBorder="1" applyAlignment="1" applyProtection="1">
      <alignment horizontal="center" vertical="center"/>
      <protection hidden="1"/>
    </xf>
    <xf numFmtId="0" fontId="19" fillId="3" borderId="5" xfId="11" applyFont="1" applyFill="1" applyBorder="1" applyAlignment="1" applyProtection="1">
      <alignment horizontal="center" vertical="center"/>
      <protection hidden="1"/>
    </xf>
    <xf numFmtId="0" fontId="18" fillId="0" borderId="0" xfId="11" applyFont="1" applyBorder="1" applyAlignment="1" applyProtection="1">
      <alignment horizontal="justify" vertical="center"/>
      <protection hidden="1"/>
    </xf>
    <xf numFmtId="0" fontId="18" fillId="0" borderId="4" xfId="11" applyFont="1" applyBorder="1" applyAlignment="1" applyProtection="1">
      <alignment horizontal="justify" vertical="center" wrapText="1"/>
      <protection hidden="1"/>
    </xf>
    <xf numFmtId="0" fontId="18" fillId="0" borderId="0" xfId="11" applyFont="1" applyBorder="1" applyAlignment="1" applyProtection="1">
      <alignment horizontal="justify" vertical="center" wrapText="1"/>
      <protection hidden="1"/>
    </xf>
    <xf numFmtId="0" fontId="18" fillId="0" borderId="5" xfId="11" applyFont="1" applyBorder="1" applyAlignment="1" applyProtection="1">
      <alignment horizontal="justify" vertical="center" wrapText="1"/>
      <protection hidden="1"/>
    </xf>
    <xf numFmtId="0" fontId="8" fillId="2" borderId="9"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1" fontId="6" fillId="0" borderId="25" xfId="0" applyNumberFormat="1" applyFont="1" applyFill="1" applyBorder="1" applyAlignment="1" applyProtection="1">
      <alignment horizontal="center" vertical="center" wrapText="1"/>
      <protection hidden="1"/>
    </xf>
    <xf numFmtId="0" fontId="6" fillId="0" borderId="24" xfId="0" applyFont="1" applyFill="1" applyBorder="1" applyAlignment="1" applyProtection="1">
      <alignment horizontal="left" vertical="center" wrapText="1"/>
      <protection hidden="1"/>
    </xf>
    <xf numFmtId="0" fontId="23" fillId="0" borderId="22" xfId="0" applyFont="1" applyFill="1" applyBorder="1" applyAlignment="1" applyProtection="1">
      <alignment horizontal="left"/>
      <protection hidden="1"/>
    </xf>
    <xf numFmtId="0" fontId="23" fillId="0" borderId="21" xfId="0" applyFont="1" applyFill="1" applyBorder="1" applyAlignment="1" applyProtection="1">
      <alignment horizontal="left"/>
      <protection hidden="1"/>
    </xf>
    <xf numFmtId="2" fontId="6" fillId="0" borderId="24" xfId="0" applyNumberFormat="1" applyFont="1" applyFill="1" applyBorder="1" applyAlignment="1" applyProtection="1">
      <alignment horizontal="left" vertical="center" wrapText="1"/>
      <protection hidden="1"/>
    </xf>
    <xf numFmtId="0" fontId="6" fillId="0" borderId="25" xfId="0" applyFont="1" applyFill="1" applyBorder="1" applyAlignment="1" applyProtection="1">
      <alignment horizontal="left" vertical="center"/>
      <protection hidden="1"/>
    </xf>
    <xf numFmtId="0" fontId="6" fillId="0" borderId="24" xfId="0" applyFont="1" applyFill="1" applyBorder="1" applyAlignment="1" applyProtection="1">
      <alignment horizontal="left" vertical="center"/>
      <protection hidden="1"/>
    </xf>
    <xf numFmtId="0" fontId="6" fillId="0" borderId="0" xfId="0" applyFont="1" applyFill="1" applyBorder="1" applyAlignment="1" applyProtection="1">
      <alignment horizontal="center"/>
      <protection hidden="1"/>
    </xf>
    <xf numFmtId="0" fontId="25"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protection hidden="1"/>
    </xf>
    <xf numFmtId="0" fontId="6" fillId="5" borderId="30" xfId="0" applyFont="1" applyFill="1" applyBorder="1" applyAlignment="1" applyProtection="1">
      <alignment horizontal="center" vertical="center" wrapText="1"/>
      <protection hidden="1"/>
    </xf>
    <xf numFmtId="0" fontId="6" fillId="5" borderId="25" xfId="0" applyFont="1" applyFill="1" applyBorder="1" applyAlignment="1" applyProtection="1">
      <alignment horizontal="center" vertical="center" wrapText="1"/>
      <protection hidden="1"/>
    </xf>
    <xf numFmtId="0" fontId="6" fillId="5" borderId="29" xfId="0" applyFont="1" applyFill="1" applyBorder="1" applyAlignment="1" applyProtection="1">
      <alignment horizontal="center" vertical="center" wrapText="1"/>
      <protection hidden="1"/>
    </xf>
    <xf numFmtId="0" fontId="6" fillId="5" borderId="24" xfId="0" applyFont="1" applyFill="1" applyBorder="1" applyAlignment="1" applyProtection="1">
      <alignment horizontal="center" vertical="center" wrapText="1"/>
      <protection hidden="1"/>
    </xf>
    <xf numFmtId="0" fontId="13" fillId="5" borderId="29" xfId="0" applyFont="1" applyFill="1" applyBorder="1" applyAlignment="1" applyProtection="1">
      <alignment horizontal="center" vertical="center" wrapText="1"/>
      <protection hidden="1"/>
    </xf>
    <xf numFmtId="0" fontId="13" fillId="5" borderId="24" xfId="0" applyFont="1" applyFill="1" applyBorder="1" applyAlignment="1" applyProtection="1">
      <alignment horizontal="center" vertical="center" wrapText="1"/>
      <protection hidden="1"/>
    </xf>
    <xf numFmtId="169" fontId="13" fillId="5" borderId="29" xfId="0" applyNumberFormat="1" applyFont="1" applyFill="1" applyBorder="1" applyAlignment="1" applyProtection="1">
      <alignment horizontal="center" vertical="center" wrapText="1"/>
      <protection hidden="1"/>
    </xf>
    <xf numFmtId="169" fontId="13" fillId="5" borderId="24" xfId="0" applyNumberFormat="1" applyFont="1" applyFill="1" applyBorder="1" applyAlignment="1" applyProtection="1">
      <alignment horizontal="center" vertical="center" wrapText="1"/>
      <protection hidden="1"/>
    </xf>
    <xf numFmtId="40" fontId="13" fillId="5" borderId="29" xfId="16" applyFont="1" applyFill="1" applyBorder="1" applyAlignment="1" applyProtection="1">
      <alignment horizontal="center" vertical="center" wrapText="1"/>
      <protection hidden="1"/>
    </xf>
    <xf numFmtId="40" fontId="13" fillId="5" borderId="24" xfId="16" applyFont="1" applyFill="1" applyBorder="1" applyAlignment="1" applyProtection="1">
      <alignment horizontal="center" vertical="center" wrapText="1"/>
      <protection hidden="1"/>
    </xf>
    <xf numFmtId="40" fontId="13" fillId="5" borderId="28" xfId="16" applyFont="1" applyFill="1" applyBorder="1" applyAlignment="1" applyProtection="1">
      <alignment horizontal="center" vertical="center" wrapText="1"/>
      <protection hidden="1"/>
    </xf>
    <xf numFmtId="40" fontId="13" fillId="5" borderId="23" xfId="16" applyFont="1" applyFill="1" applyBorder="1" applyAlignment="1" applyProtection="1">
      <alignment horizontal="center" vertical="center" wrapText="1"/>
      <protection hidden="1"/>
    </xf>
    <xf numFmtId="9" fontId="23" fillId="0" borderId="24" xfId="0" applyNumberFormat="1" applyFont="1" applyFill="1" applyBorder="1" applyAlignment="1" applyProtection="1">
      <alignment horizontal="center"/>
      <protection hidden="1"/>
    </xf>
    <xf numFmtId="0" fontId="23" fillId="0" borderId="31" xfId="0" applyFont="1" applyFill="1" applyBorder="1" applyAlignment="1" applyProtection="1">
      <alignment horizontal="left"/>
      <protection hidden="1"/>
    </xf>
    <xf numFmtId="0" fontId="23" fillId="0" borderId="32" xfId="0" applyFont="1" applyFill="1" applyBorder="1" applyAlignment="1" applyProtection="1">
      <alignment horizontal="left"/>
      <protection hidden="1"/>
    </xf>
    <xf numFmtId="0" fontId="6" fillId="0" borderId="27"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2" fontId="15" fillId="0" borderId="27" xfId="0" applyNumberFormat="1" applyFont="1" applyFill="1" applyBorder="1" applyAlignment="1" applyProtection="1">
      <alignment horizontal="center" vertical="center"/>
      <protection hidden="1"/>
    </xf>
    <xf numFmtId="2" fontId="15" fillId="0" borderId="26" xfId="0" applyNumberFormat="1" applyFont="1" applyFill="1" applyBorder="1" applyAlignment="1" applyProtection="1">
      <alignment horizontal="center" vertical="center"/>
      <protection hidden="1"/>
    </xf>
  </cellXfs>
  <cellStyles count="33">
    <cellStyle name="Comma 2" xfId="30"/>
    <cellStyle name="Currency 2" xfId="31"/>
    <cellStyle name="Moeda 2" xfId="1"/>
    <cellStyle name="Moeda 2 2" xfId="24"/>
    <cellStyle name="Moeda 2 3" xfId="17"/>
    <cellStyle name="Moeda 3" xfId="2"/>
    <cellStyle name="Moeda 3 2" xfId="18"/>
    <cellStyle name="Moeda 4" xfId="14"/>
    <cellStyle name="Moeda 4 2" xfId="23"/>
    <cellStyle name="Normal" xfId="0" builtinId="0"/>
    <cellStyle name="Normal 2" xfId="3"/>
    <cellStyle name="Normal 2 2" xfId="4"/>
    <cellStyle name="Normal 2 2 2" xfId="26"/>
    <cellStyle name="Normal 2 3" xfId="25"/>
    <cellStyle name="Normal 2 4" xfId="19"/>
    <cellStyle name="Normal 3" xfId="5"/>
    <cellStyle name="Normal 3 2" xfId="11"/>
    <cellStyle name="Normal 3 3" xfId="27"/>
    <cellStyle name="Normal 3 4" xfId="20"/>
    <cellStyle name="Normal 5 2" xfId="6"/>
    <cellStyle name="Porcentagem" xfId="10" builtinId="5"/>
    <cellStyle name="Porcentagem 2" xfId="12"/>
    <cellStyle name="Porcentagem 3" xfId="15"/>
    <cellStyle name="TableStyleLight1" xfId="13"/>
    <cellStyle name="Vírgula 2" xfId="7"/>
    <cellStyle name="Vírgula 3" xfId="8"/>
    <cellStyle name="Vírgula 3 2" xfId="28"/>
    <cellStyle name="Vírgula 3 3" xfId="21"/>
    <cellStyle name="Vírgula 4" xfId="9"/>
    <cellStyle name="Vírgula 4 2" xfId="29"/>
    <cellStyle name="Vírgula 4 3" xfId="22"/>
    <cellStyle name="Vírgula 5" xfId="16"/>
    <cellStyle name="Vírgula 6" xfId="32"/>
  </cellStyles>
  <dxfs count="11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502920</xdr:colOff>
      <xdr:row>59</xdr:row>
      <xdr:rowOff>0</xdr:rowOff>
    </xdr:from>
    <xdr:to>
      <xdr:col>1</xdr:col>
      <xdr:colOff>481965</xdr:colOff>
      <xdr:row>60</xdr:row>
      <xdr:rowOff>103938</xdr:rowOff>
    </xdr:to>
    <xdr:sp macro="" textlink="">
      <xdr:nvSpPr>
        <xdr:cNvPr id="2" name="AutoShape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3" name="AutoShape 2">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4" name="AutoShape 2">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5" name="AutoShape 2">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6" name="AutoShape 2">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7" name="AutoShape 2">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8" name="AutoShape 2">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9" name="AutoShape 2">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10" name="AutoShape 2">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11" name="AutoShape 2">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12" name="AutoShape 2">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13" name="AutoShape 2">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14" name="AutoShape 2">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15" name="AutoShape 2">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16" name="AutoShape 2">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17" name="AutoShape 2">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18" name="AutoShape 2">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19" name="AutoShape 2">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20" name="AutoShape 2">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21" name="AutoShape 2">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22" name="AutoShape 2">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23" name="AutoShape 2">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24" name="AutoShape 2">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25" name="AutoShape 2">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26" name="AutoShape 2">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27" name="AutoShape 2">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28" name="AutoShape 2">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29" name="AutoShape 2">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30" name="AutoShape 2">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31" name="AutoShape 2">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32" name="AutoShape 2">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33" name="AutoShape 2">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34" name="AutoShape 2">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35" name="AutoShape 2">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88700</xdr:rowOff>
    </xdr:to>
    <xdr:sp macro="" textlink="">
      <xdr:nvSpPr>
        <xdr:cNvPr id="36" name="AutoShape 2">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502920" y="11328400"/>
          <a:ext cx="540848" cy="24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88700</xdr:rowOff>
    </xdr:to>
    <xdr:sp macro="" textlink="">
      <xdr:nvSpPr>
        <xdr:cNvPr id="37" name="AutoShape 2">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502920" y="11328400"/>
          <a:ext cx="540848" cy="24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38" name="AutoShape 2">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39" name="AutoShape 2">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40" name="AutoShape 2">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41" name="AutoShape 2">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42" name="AutoShape 2">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43" name="AutoShape 2">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88700</xdr:rowOff>
    </xdr:to>
    <xdr:sp macro="" textlink="">
      <xdr:nvSpPr>
        <xdr:cNvPr id="44" name="AutoShape 2">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502920" y="11328400"/>
          <a:ext cx="540848" cy="24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45" name="AutoShape 2">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46" name="AutoShape 2">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47" name="AutoShape 2">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48" name="AutoShape 2">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49" name="AutoShape 2">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0" name="AutoShape 2">
          <a:extLst>
            <a:ext uri="{FF2B5EF4-FFF2-40B4-BE49-F238E27FC236}">
              <a16:creationId xmlns:a16="http://schemas.microsoft.com/office/drawing/2014/main" id="{00000000-0008-0000-0200-000032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1" name="AutoShape 2">
          <a:extLst>
            <a:ext uri="{FF2B5EF4-FFF2-40B4-BE49-F238E27FC236}">
              <a16:creationId xmlns:a16="http://schemas.microsoft.com/office/drawing/2014/main" id="{00000000-0008-0000-0200-000033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2" name="AutoShape 2">
          <a:extLst>
            <a:ext uri="{FF2B5EF4-FFF2-40B4-BE49-F238E27FC236}">
              <a16:creationId xmlns:a16="http://schemas.microsoft.com/office/drawing/2014/main" id="{00000000-0008-0000-0200-000034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3" name="AutoShape 2">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4" name="AutoShape 2">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5" name="AutoShape 2">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6" name="AutoShape 2">
          <a:extLst>
            <a:ext uri="{FF2B5EF4-FFF2-40B4-BE49-F238E27FC236}">
              <a16:creationId xmlns:a16="http://schemas.microsoft.com/office/drawing/2014/main" id="{00000000-0008-0000-0200-000038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7" name="AutoShape 2">
          <a:extLst>
            <a:ext uri="{FF2B5EF4-FFF2-40B4-BE49-F238E27FC236}">
              <a16:creationId xmlns:a16="http://schemas.microsoft.com/office/drawing/2014/main" id="{00000000-0008-0000-0200-000039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8" name="AutoShape 2">
          <a:extLst>
            <a:ext uri="{FF2B5EF4-FFF2-40B4-BE49-F238E27FC236}">
              <a16:creationId xmlns:a16="http://schemas.microsoft.com/office/drawing/2014/main" id="{00000000-0008-0000-0200-00003A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59" name="AutoShape 2">
          <a:extLst>
            <a:ext uri="{FF2B5EF4-FFF2-40B4-BE49-F238E27FC236}">
              <a16:creationId xmlns:a16="http://schemas.microsoft.com/office/drawing/2014/main" id="{00000000-0008-0000-0200-00003B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60" name="AutoShape 2">
          <a:extLst>
            <a:ext uri="{FF2B5EF4-FFF2-40B4-BE49-F238E27FC236}">
              <a16:creationId xmlns:a16="http://schemas.microsoft.com/office/drawing/2014/main" id="{00000000-0008-0000-0200-00003C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61" name="AutoShape 2">
          <a:extLst>
            <a:ext uri="{FF2B5EF4-FFF2-40B4-BE49-F238E27FC236}">
              <a16:creationId xmlns:a16="http://schemas.microsoft.com/office/drawing/2014/main" id="{00000000-0008-0000-0200-00003D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62" name="AutoShape 2">
          <a:extLst>
            <a:ext uri="{FF2B5EF4-FFF2-40B4-BE49-F238E27FC236}">
              <a16:creationId xmlns:a16="http://schemas.microsoft.com/office/drawing/2014/main" id="{00000000-0008-0000-0200-00003E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63" name="AutoShape 2">
          <a:extLst>
            <a:ext uri="{FF2B5EF4-FFF2-40B4-BE49-F238E27FC236}">
              <a16:creationId xmlns:a16="http://schemas.microsoft.com/office/drawing/2014/main" id="{00000000-0008-0000-0200-00003F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64" name="AutoShape 2">
          <a:extLst>
            <a:ext uri="{FF2B5EF4-FFF2-40B4-BE49-F238E27FC236}">
              <a16:creationId xmlns:a16="http://schemas.microsoft.com/office/drawing/2014/main" id="{00000000-0008-0000-0200-000040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65" name="AutoShape 2">
          <a:extLst>
            <a:ext uri="{FF2B5EF4-FFF2-40B4-BE49-F238E27FC236}">
              <a16:creationId xmlns:a16="http://schemas.microsoft.com/office/drawing/2014/main" id="{00000000-0008-0000-0200-000041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66" name="AutoShape 2">
          <a:extLst>
            <a:ext uri="{FF2B5EF4-FFF2-40B4-BE49-F238E27FC236}">
              <a16:creationId xmlns:a16="http://schemas.microsoft.com/office/drawing/2014/main" id="{00000000-0008-0000-0200-000042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67" name="AutoShape 2">
          <a:extLst>
            <a:ext uri="{FF2B5EF4-FFF2-40B4-BE49-F238E27FC236}">
              <a16:creationId xmlns:a16="http://schemas.microsoft.com/office/drawing/2014/main" id="{00000000-0008-0000-0200-000043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68" name="AutoShape 2">
          <a:extLst>
            <a:ext uri="{FF2B5EF4-FFF2-40B4-BE49-F238E27FC236}">
              <a16:creationId xmlns:a16="http://schemas.microsoft.com/office/drawing/2014/main" id="{00000000-0008-0000-0200-000044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69" name="AutoShape 2">
          <a:extLst>
            <a:ext uri="{FF2B5EF4-FFF2-40B4-BE49-F238E27FC236}">
              <a16:creationId xmlns:a16="http://schemas.microsoft.com/office/drawing/2014/main" id="{00000000-0008-0000-0200-000045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70" name="AutoShape 2">
          <a:extLst>
            <a:ext uri="{FF2B5EF4-FFF2-40B4-BE49-F238E27FC236}">
              <a16:creationId xmlns:a16="http://schemas.microsoft.com/office/drawing/2014/main" id="{00000000-0008-0000-0200-000046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71" name="AutoShape 2">
          <a:extLst>
            <a:ext uri="{FF2B5EF4-FFF2-40B4-BE49-F238E27FC236}">
              <a16:creationId xmlns:a16="http://schemas.microsoft.com/office/drawing/2014/main" id="{00000000-0008-0000-0200-000047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72" name="AutoShape 2">
          <a:extLst>
            <a:ext uri="{FF2B5EF4-FFF2-40B4-BE49-F238E27FC236}">
              <a16:creationId xmlns:a16="http://schemas.microsoft.com/office/drawing/2014/main" id="{00000000-0008-0000-0200-000048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73" name="AutoShape 2">
          <a:extLst>
            <a:ext uri="{FF2B5EF4-FFF2-40B4-BE49-F238E27FC236}">
              <a16:creationId xmlns:a16="http://schemas.microsoft.com/office/drawing/2014/main" id="{00000000-0008-0000-0200-000049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74" name="AutoShape 2">
          <a:extLst>
            <a:ext uri="{FF2B5EF4-FFF2-40B4-BE49-F238E27FC236}">
              <a16:creationId xmlns:a16="http://schemas.microsoft.com/office/drawing/2014/main" id="{00000000-0008-0000-0200-00004A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75" name="AutoShape 2">
          <a:extLst>
            <a:ext uri="{FF2B5EF4-FFF2-40B4-BE49-F238E27FC236}">
              <a16:creationId xmlns:a16="http://schemas.microsoft.com/office/drawing/2014/main" id="{00000000-0008-0000-0200-00004B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81078</xdr:rowOff>
    </xdr:to>
    <xdr:sp macro="" textlink="">
      <xdr:nvSpPr>
        <xdr:cNvPr id="76" name="AutoShape 2">
          <a:extLst>
            <a:ext uri="{FF2B5EF4-FFF2-40B4-BE49-F238E27FC236}">
              <a16:creationId xmlns:a16="http://schemas.microsoft.com/office/drawing/2014/main" id="{00000000-0008-0000-0200-00004C000000}"/>
            </a:ext>
          </a:extLst>
        </xdr:cNvPr>
        <xdr:cNvSpPr>
          <a:spLocks noChangeAspect="1" noChangeArrowheads="1"/>
        </xdr:cNvSpPr>
      </xdr:nvSpPr>
      <xdr:spPr bwMode="auto">
        <a:xfrm>
          <a:off x="502920" y="11328400"/>
          <a:ext cx="540385" cy="233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77" name="AutoShape 2">
          <a:extLst>
            <a:ext uri="{FF2B5EF4-FFF2-40B4-BE49-F238E27FC236}">
              <a16:creationId xmlns:a16="http://schemas.microsoft.com/office/drawing/2014/main" id="{00000000-0008-0000-0200-00004D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78" name="AutoShape 2">
          <a:extLst>
            <a:ext uri="{FF2B5EF4-FFF2-40B4-BE49-F238E27FC236}">
              <a16:creationId xmlns:a16="http://schemas.microsoft.com/office/drawing/2014/main" id="{00000000-0008-0000-0200-00004E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96318</xdr:rowOff>
    </xdr:to>
    <xdr:sp macro="" textlink="">
      <xdr:nvSpPr>
        <xdr:cNvPr id="79" name="AutoShape 2">
          <a:extLst>
            <a:ext uri="{FF2B5EF4-FFF2-40B4-BE49-F238E27FC236}">
              <a16:creationId xmlns:a16="http://schemas.microsoft.com/office/drawing/2014/main" id="{00000000-0008-0000-0200-00004F000000}"/>
            </a:ext>
          </a:extLst>
        </xdr:cNvPr>
        <xdr:cNvSpPr>
          <a:spLocks noChangeAspect="1" noChangeArrowheads="1"/>
        </xdr:cNvSpPr>
      </xdr:nvSpPr>
      <xdr:spPr bwMode="auto">
        <a:xfrm>
          <a:off x="502920" y="11328400"/>
          <a:ext cx="540385" cy="24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103938</xdr:rowOff>
    </xdr:to>
    <xdr:sp macro="" textlink="">
      <xdr:nvSpPr>
        <xdr:cNvPr id="80" name="AutoShape 2">
          <a:extLst>
            <a:ext uri="{FF2B5EF4-FFF2-40B4-BE49-F238E27FC236}">
              <a16:creationId xmlns:a16="http://schemas.microsoft.com/office/drawing/2014/main" id="{00000000-0008-0000-0200-000050000000}"/>
            </a:ext>
          </a:extLst>
        </xdr:cNvPr>
        <xdr:cNvSpPr>
          <a:spLocks noChangeAspect="1" noChangeArrowheads="1"/>
        </xdr:cNvSpPr>
      </xdr:nvSpPr>
      <xdr:spPr bwMode="auto">
        <a:xfrm>
          <a:off x="502920" y="11328400"/>
          <a:ext cx="540385" cy="256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81" name="AutoShape 2">
          <a:extLst>
            <a:ext uri="{FF2B5EF4-FFF2-40B4-BE49-F238E27FC236}">
              <a16:creationId xmlns:a16="http://schemas.microsoft.com/office/drawing/2014/main" id="{00000000-0008-0000-0200-000051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82" name="AutoShape 2">
          <a:extLst>
            <a:ext uri="{FF2B5EF4-FFF2-40B4-BE49-F238E27FC236}">
              <a16:creationId xmlns:a16="http://schemas.microsoft.com/office/drawing/2014/main" id="{00000000-0008-0000-0200-000052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83" name="AutoShape 2">
          <a:extLst>
            <a:ext uri="{FF2B5EF4-FFF2-40B4-BE49-F238E27FC236}">
              <a16:creationId xmlns:a16="http://schemas.microsoft.com/office/drawing/2014/main" id="{00000000-0008-0000-0200-000053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84" name="AutoShape 2">
          <a:extLst>
            <a:ext uri="{FF2B5EF4-FFF2-40B4-BE49-F238E27FC236}">
              <a16:creationId xmlns:a16="http://schemas.microsoft.com/office/drawing/2014/main" id="{00000000-0008-0000-0200-000054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85" name="AutoShape 2">
          <a:extLst>
            <a:ext uri="{FF2B5EF4-FFF2-40B4-BE49-F238E27FC236}">
              <a16:creationId xmlns:a16="http://schemas.microsoft.com/office/drawing/2014/main" id="{00000000-0008-0000-0200-000055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86" name="AutoShape 2">
          <a:extLst>
            <a:ext uri="{FF2B5EF4-FFF2-40B4-BE49-F238E27FC236}">
              <a16:creationId xmlns:a16="http://schemas.microsoft.com/office/drawing/2014/main" id="{00000000-0008-0000-0200-000056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87" name="AutoShape 2">
          <a:extLst>
            <a:ext uri="{FF2B5EF4-FFF2-40B4-BE49-F238E27FC236}">
              <a16:creationId xmlns:a16="http://schemas.microsoft.com/office/drawing/2014/main" id="{00000000-0008-0000-0200-000057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88" name="AutoShape 2">
          <a:extLst>
            <a:ext uri="{FF2B5EF4-FFF2-40B4-BE49-F238E27FC236}">
              <a16:creationId xmlns:a16="http://schemas.microsoft.com/office/drawing/2014/main" id="{00000000-0008-0000-0200-000058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89" name="AutoShape 2">
          <a:extLst>
            <a:ext uri="{FF2B5EF4-FFF2-40B4-BE49-F238E27FC236}">
              <a16:creationId xmlns:a16="http://schemas.microsoft.com/office/drawing/2014/main" id="{00000000-0008-0000-0200-000059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90" name="AutoShape 2">
          <a:extLst>
            <a:ext uri="{FF2B5EF4-FFF2-40B4-BE49-F238E27FC236}">
              <a16:creationId xmlns:a16="http://schemas.microsoft.com/office/drawing/2014/main" id="{00000000-0008-0000-0200-00005A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91" name="AutoShape 2">
          <a:extLst>
            <a:ext uri="{FF2B5EF4-FFF2-40B4-BE49-F238E27FC236}">
              <a16:creationId xmlns:a16="http://schemas.microsoft.com/office/drawing/2014/main" id="{00000000-0008-0000-0200-00005B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85929</xdr:rowOff>
    </xdr:to>
    <xdr:sp macro="" textlink="">
      <xdr:nvSpPr>
        <xdr:cNvPr id="92" name="AutoShape 2">
          <a:extLst>
            <a:ext uri="{FF2B5EF4-FFF2-40B4-BE49-F238E27FC236}">
              <a16:creationId xmlns:a16="http://schemas.microsoft.com/office/drawing/2014/main" id="{00000000-0008-0000-0200-00005C000000}"/>
            </a:ext>
          </a:extLst>
        </xdr:cNvPr>
        <xdr:cNvSpPr>
          <a:spLocks noChangeAspect="1" noChangeArrowheads="1"/>
        </xdr:cNvSpPr>
      </xdr:nvSpPr>
      <xdr:spPr bwMode="auto">
        <a:xfrm>
          <a:off x="502920" y="11328400"/>
          <a:ext cx="540385" cy="23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93" name="AutoShape 2">
          <a:extLst>
            <a:ext uri="{FF2B5EF4-FFF2-40B4-BE49-F238E27FC236}">
              <a16:creationId xmlns:a16="http://schemas.microsoft.com/office/drawing/2014/main" id="{00000000-0008-0000-0200-00005D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94" name="AutoShape 2">
          <a:extLst>
            <a:ext uri="{FF2B5EF4-FFF2-40B4-BE49-F238E27FC236}">
              <a16:creationId xmlns:a16="http://schemas.microsoft.com/office/drawing/2014/main" id="{00000000-0008-0000-0200-00005E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93549</xdr:rowOff>
    </xdr:to>
    <xdr:sp macro="" textlink="">
      <xdr:nvSpPr>
        <xdr:cNvPr id="95" name="AutoShape 2">
          <a:extLst>
            <a:ext uri="{FF2B5EF4-FFF2-40B4-BE49-F238E27FC236}">
              <a16:creationId xmlns:a16="http://schemas.microsoft.com/office/drawing/2014/main" id="{00000000-0008-0000-0200-00005F000000}"/>
            </a:ext>
          </a:extLst>
        </xdr:cNvPr>
        <xdr:cNvSpPr>
          <a:spLocks noChangeAspect="1" noChangeArrowheads="1"/>
        </xdr:cNvSpPr>
      </xdr:nvSpPr>
      <xdr:spPr bwMode="auto">
        <a:xfrm>
          <a:off x="502920" y="11328400"/>
          <a:ext cx="540385" cy="24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60</xdr:row>
      <xdr:rowOff>108789</xdr:rowOff>
    </xdr:to>
    <xdr:sp macro="" textlink="">
      <xdr:nvSpPr>
        <xdr:cNvPr id="96" name="AutoShape 2">
          <a:extLst>
            <a:ext uri="{FF2B5EF4-FFF2-40B4-BE49-F238E27FC236}">
              <a16:creationId xmlns:a16="http://schemas.microsoft.com/office/drawing/2014/main" id="{00000000-0008-0000-0200-000060000000}"/>
            </a:ext>
          </a:extLst>
        </xdr:cNvPr>
        <xdr:cNvSpPr>
          <a:spLocks noChangeAspect="1" noChangeArrowheads="1"/>
        </xdr:cNvSpPr>
      </xdr:nvSpPr>
      <xdr:spPr bwMode="auto">
        <a:xfrm>
          <a:off x="502920" y="11328400"/>
          <a:ext cx="540385" cy="26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97" name="AutoShape 2">
          <a:extLst>
            <a:ext uri="{FF2B5EF4-FFF2-40B4-BE49-F238E27FC236}">
              <a16:creationId xmlns:a16="http://schemas.microsoft.com/office/drawing/2014/main" id="{00000000-0008-0000-0200-000061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98" name="AutoShape 2">
          <a:extLst>
            <a:ext uri="{FF2B5EF4-FFF2-40B4-BE49-F238E27FC236}">
              <a16:creationId xmlns:a16="http://schemas.microsoft.com/office/drawing/2014/main" id="{00000000-0008-0000-0200-000062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88700</xdr:rowOff>
    </xdr:to>
    <xdr:sp macro="" textlink="">
      <xdr:nvSpPr>
        <xdr:cNvPr id="99" name="AutoShape 2">
          <a:extLst>
            <a:ext uri="{FF2B5EF4-FFF2-40B4-BE49-F238E27FC236}">
              <a16:creationId xmlns:a16="http://schemas.microsoft.com/office/drawing/2014/main" id="{00000000-0008-0000-0200-000063000000}"/>
            </a:ext>
          </a:extLst>
        </xdr:cNvPr>
        <xdr:cNvSpPr>
          <a:spLocks noChangeAspect="1" noChangeArrowheads="1"/>
        </xdr:cNvSpPr>
      </xdr:nvSpPr>
      <xdr:spPr bwMode="auto">
        <a:xfrm>
          <a:off x="502920" y="11328400"/>
          <a:ext cx="540848" cy="24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88700</xdr:rowOff>
    </xdr:to>
    <xdr:sp macro="" textlink="">
      <xdr:nvSpPr>
        <xdr:cNvPr id="100" name="AutoShape 2">
          <a:extLst>
            <a:ext uri="{FF2B5EF4-FFF2-40B4-BE49-F238E27FC236}">
              <a16:creationId xmlns:a16="http://schemas.microsoft.com/office/drawing/2014/main" id="{00000000-0008-0000-0200-000064000000}"/>
            </a:ext>
          </a:extLst>
        </xdr:cNvPr>
        <xdr:cNvSpPr>
          <a:spLocks noChangeAspect="1" noChangeArrowheads="1"/>
        </xdr:cNvSpPr>
      </xdr:nvSpPr>
      <xdr:spPr bwMode="auto">
        <a:xfrm>
          <a:off x="502920" y="11328400"/>
          <a:ext cx="540848" cy="24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101" name="AutoShape 2">
          <a:extLst>
            <a:ext uri="{FF2B5EF4-FFF2-40B4-BE49-F238E27FC236}">
              <a16:creationId xmlns:a16="http://schemas.microsoft.com/office/drawing/2014/main" id="{00000000-0008-0000-0200-000065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102" name="AutoShape 2">
          <a:extLst>
            <a:ext uri="{FF2B5EF4-FFF2-40B4-BE49-F238E27FC236}">
              <a16:creationId xmlns:a16="http://schemas.microsoft.com/office/drawing/2014/main" id="{00000000-0008-0000-0200-000066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103" name="AutoShape 2">
          <a:extLst>
            <a:ext uri="{FF2B5EF4-FFF2-40B4-BE49-F238E27FC236}">
              <a16:creationId xmlns:a16="http://schemas.microsoft.com/office/drawing/2014/main" id="{00000000-0008-0000-0200-000067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104" name="AutoShape 2">
          <a:extLst>
            <a:ext uri="{FF2B5EF4-FFF2-40B4-BE49-F238E27FC236}">
              <a16:creationId xmlns:a16="http://schemas.microsoft.com/office/drawing/2014/main" id="{00000000-0008-0000-0200-000068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105" name="AutoShape 2">
          <a:extLst>
            <a:ext uri="{FF2B5EF4-FFF2-40B4-BE49-F238E27FC236}">
              <a16:creationId xmlns:a16="http://schemas.microsoft.com/office/drawing/2014/main" id="{00000000-0008-0000-0200-000069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106" name="AutoShape 2">
          <a:extLst>
            <a:ext uri="{FF2B5EF4-FFF2-40B4-BE49-F238E27FC236}">
              <a16:creationId xmlns:a16="http://schemas.microsoft.com/office/drawing/2014/main" id="{00000000-0008-0000-0200-00006A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88700</xdr:rowOff>
    </xdr:to>
    <xdr:sp macro="" textlink="">
      <xdr:nvSpPr>
        <xdr:cNvPr id="107" name="AutoShape 2">
          <a:extLst>
            <a:ext uri="{FF2B5EF4-FFF2-40B4-BE49-F238E27FC236}">
              <a16:creationId xmlns:a16="http://schemas.microsoft.com/office/drawing/2014/main" id="{00000000-0008-0000-0200-00006B000000}"/>
            </a:ext>
          </a:extLst>
        </xdr:cNvPr>
        <xdr:cNvSpPr>
          <a:spLocks noChangeAspect="1" noChangeArrowheads="1"/>
        </xdr:cNvSpPr>
      </xdr:nvSpPr>
      <xdr:spPr bwMode="auto">
        <a:xfrm>
          <a:off x="502920" y="11328400"/>
          <a:ext cx="540848" cy="24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108" name="AutoShape 2">
          <a:extLst>
            <a:ext uri="{FF2B5EF4-FFF2-40B4-BE49-F238E27FC236}">
              <a16:creationId xmlns:a16="http://schemas.microsoft.com/office/drawing/2014/main" id="{00000000-0008-0000-0200-00006C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109" name="AutoShape 2">
          <a:extLst>
            <a:ext uri="{FF2B5EF4-FFF2-40B4-BE49-F238E27FC236}">
              <a16:creationId xmlns:a16="http://schemas.microsoft.com/office/drawing/2014/main" id="{00000000-0008-0000-0200-00006D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103940</xdr:rowOff>
    </xdr:to>
    <xdr:sp macro="" textlink="">
      <xdr:nvSpPr>
        <xdr:cNvPr id="110" name="AutoShape 2">
          <a:extLst>
            <a:ext uri="{FF2B5EF4-FFF2-40B4-BE49-F238E27FC236}">
              <a16:creationId xmlns:a16="http://schemas.microsoft.com/office/drawing/2014/main" id="{00000000-0008-0000-0200-00006E000000}"/>
            </a:ext>
          </a:extLst>
        </xdr:cNvPr>
        <xdr:cNvSpPr>
          <a:spLocks noChangeAspect="1" noChangeArrowheads="1"/>
        </xdr:cNvSpPr>
      </xdr:nvSpPr>
      <xdr:spPr bwMode="auto">
        <a:xfrm>
          <a:off x="502920" y="11328400"/>
          <a:ext cx="540848" cy="25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111560</xdr:rowOff>
    </xdr:to>
    <xdr:sp macro="" textlink="">
      <xdr:nvSpPr>
        <xdr:cNvPr id="111" name="AutoShape 2">
          <a:extLst>
            <a:ext uri="{FF2B5EF4-FFF2-40B4-BE49-F238E27FC236}">
              <a16:creationId xmlns:a16="http://schemas.microsoft.com/office/drawing/2014/main" id="{00000000-0008-0000-0200-00006F000000}"/>
            </a:ext>
          </a:extLst>
        </xdr:cNvPr>
        <xdr:cNvSpPr>
          <a:spLocks noChangeAspect="1" noChangeArrowheads="1"/>
        </xdr:cNvSpPr>
      </xdr:nvSpPr>
      <xdr:spPr bwMode="auto">
        <a:xfrm>
          <a:off x="502920" y="11328400"/>
          <a:ext cx="540848" cy="26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2" name="AutoShape 2">
          <a:extLst>
            <a:ext uri="{FF2B5EF4-FFF2-40B4-BE49-F238E27FC236}">
              <a16:creationId xmlns:a16="http://schemas.microsoft.com/office/drawing/2014/main" id="{00000000-0008-0000-0200-000070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3" name="AutoShape 2">
          <a:extLst>
            <a:ext uri="{FF2B5EF4-FFF2-40B4-BE49-F238E27FC236}">
              <a16:creationId xmlns:a16="http://schemas.microsoft.com/office/drawing/2014/main" id="{00000000-0008-0000-0200-000071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4" name="AutoShape 2">
          <a:extLst>
            <a:ext uri="{FF2B5EF4-FFF2-40B4-BE49-F238E27FC236}">
              <a16:creationId xmlns:a16="http://schemas.microsoft.com/office/drawing/2014/main" id="{00000000-0008-0000-0200-000072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5" name="AutoShape 2">
          <a:extLst>
            <a:ext uri="{FF2B5EF4-FFF2-40B4-BE49-F238E27FC236}">
              <a16:creationId xmlns:a16="http://schemas.microsoft.com/office/drawing/2014/main" id="{00000000-0008-0000-0200-000073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6" name="AutoShape 2">
          <a:extLst>
            <a:ext uri="{FF2B5EF4-FFF2-40B4-BE49-F238E27FC236}">
              <a16:creationId xmlns:a16="http://schemas.microsoft.com/office/drawing/2014/main" id="{00000000-0008-0000-0200-000074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7" name="AutoShape 2">
          <a:extLst>
            <a:ext uri="{FF2B5EF4-FFF2-40B4-BE49-F238E27FC236}">
              <a16:creationId xmlns:a16="http://schemas.microsoft.com/office/drawing/2014/main" id="{00000000-0008-0000-0200-000075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8" name="AutoShape 2">
          <a:extLst>
            <a:ext uri="{FF2B5EF4-FFF2-40B4-BE49-F238E27FC236}">
              <a16:creationId xmlns:a16="http://schemas.microsoft.com/office/drawing/2014/main" id="{00000000-0008-0000-0200-000076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19" name="AutoShape 2">
          <a:extLst>
            <a:ext uri="{FF2B5EF4-FFF2-40B4-BE49-F238E27FC236}">
              <a16:creationId xmlns:a16="http://schemas.microsoft.com/office/drawing/2014/main" id="{00000000-0008-0000-0200-000077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0" name="AutoShape 2">
          <a:extLst>
            <a:ext uri="{FF2B5EF4-FFF2-40B4-BE49-F238E27FC236}">
              <a16:creationId xmlns:a16="http://schemas.microsoft.com/office/drawing/2014/main" id="{00000000-0008-0000-0200-000078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1" name="AutoShape 2">
          <a:extLst>
            <a:ext uri="{FF2B5EF4-FFF2-40B4-BE49-F238E27FC236}">
              <a16:creationId xmlns:a16="http://schemas.microsoft.com/office/drawing/2014/main" id="{00000000-0008-0000-0200-000079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2" name="AutoShape 2">
          <a:extLst>
            <a:ext uri="{FF2B5EF4-FFF2-40B4-BE49-F238E27FC236}">
              <a16:creationId xmlns:a16="http://schemas.microsoft.com/office/drawing/2014/main" id="{00000000-0008-0000-0200-00007A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3" name="AutoShape 2">
          <a:extLst>
            <a:ext uri="{FF2B5EF4-FFF2-40B4-BE49-F238E27FC236}">
              <a16:creationId xmlns:a16="http://schemas.microsoft.com/office/drawing/2014/main" id="{00000000-0008-0000-0200-00007B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4" name="AutoShape 2">
          <a:extLst>
            <a:ext uri="{FF2B5EF4-FFF2-40B4-BE49-F238E27FC236}">
              <a16:creationId xmlns:a16="http://schemas.microsoft.com/office/drawing/2014/main" id="{00000000-0008-0000-0200-00007C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5" name="AutoShape 2">
          <a:extLst>
            <a:ext uri="{FF2B5EF4-FFF2-40B4-BE49-F238E27FC236}">
              <a16:creationId xmlns:a16="http://schemas.microsoft.com/office/drawing/2014/main" id="{00000000-0008-0000-0200-00007D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6" name="AutoShape 2">
          <a:extLst>
            <a:ext uri="{FF2B5EF4-FFF2-40B4-BE49-F238E27FC236}">
              <a16:creationId xmlns:a16="http://schemas.microsoft.com/office/drawing/2014/main" id="{00000000-0008-0000-0200-00007E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60</xdr:row>
      <xdr:rowOff>46445</xdr:rowOff>
    </xdr:to>
    <xdr:sp macro="" textlink="">
      <xdr:nvSpPr>
        <xdr:cNvPr id="127" name="AutoShape 2">
          <a:extLst>
            <a:ext uri="{FF2B5EF4-FFF2-40B4-BE49-F238E27FC236}">
              <a16:creationId xmlns:a16="http://schemas.microsoft.com/office/drawing/2014/main" id="{00000000-0008-0000-0200-00007F000000}"/>
            </a:ext>
          </a:extLst>
        </xdr:cNvPr>
        <xdr:cNvSpPr>
          <a:spLocks noChangeAspect="1" noChangeArrowheads="1"/>
        </xdr:cNvSpPr>
      </xdr:nvSpPr>
      <xdr:spPr bwMode="auto">
        <a:xfrm>
          <a:off x="502920" y="11328400"/>
          <a:ext cx="540848" cy="198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502920</xdr:colOff>
      <xdr:row>59</xdr:row>
      <xdr:rowOff>0</xdr:rowOff>
    </xdr:from>
    <xdr:to>
      <xdr:col>1</xdr:col>
      <xdr:colOff>481965</xdr:colOff>
      <xdr:row>59</xdr:row>
      <xdr:rowOff>263958</xdr:rowOff>
    </xdr:to>
    <xdr:sp macro="" textlink="">
      <xdr:nvSpPr>
        <xdr:cNvPr id="2" name="AutoShape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3" name="AutoShape 2">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4" name="AutoShape 2">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5" name="AutoShape 2">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6" name="AutoShape 2">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7" name="AutoShape 2">
          <a:extLst>
            <a:ext uri="{FF2B5EF4-FFF2-40B4-BE49-F238E27FC236}">
              <a16:creationId xmlns:a16="http://schemas.microsoft.com/office/drawing/2014/main" id="{00000000-0008-0000-0300-000007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8" name="AutoShape 2">
          <a:extLst>
            <a:ext uri="{FF2B5EF4-FFF2-40B4-BE49-F238E27FC236}">
              <a16:creationId xmlns:a16="http://schemas.microsoft.com/office/drawing/2014/main" id="{00000000-0008-0000-0300-000008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9" name="AutoShape 2">
          <a:extLst>
            <a:ext uri="{FF2B5EF4-FFF2-40B4-BE49-F238E27FC236}">
              <a16:creationId xmlns:a16="http://schemas.microsoft.com/office/drawing/2014/main" id="{00000000-0008-0000-0300-000009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10" name="AutoShape 2">
          <a:extLst>
            <a:ext uri="{FF2B5EF4-FFF2-40B4-BE49-F238E27FC236}">
              <a16:creationId xmlns:a16="http://schemas.microsoft.com/office/drawing/2014/main" id="{00000000-0008-0000-0300-00000A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11" name="AutoShape 2">
          <a:extLst>
            <a:ext uri="{FF2B5EF4-FFF2-40B4-BE49-F238E27FC236}">
              <a16:creationId xmlns:a16="http://schemas.microsoft.com/office/drawing/2014/main" id="{00000000-0008-0000-0300-00000B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12" name="AutoShape 2">
          <a:extLst>
            <a:ext uri="{FF2B5EF4-FFF2-40B4-BE49-F238E27FC236}">
              <a16:creationId xmlns:a16="http://schemas.microsoft.com/office/drawing/2014/main" id="{00000000-0008-0000-0300-00000C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13" name="AutoShape 2">
          <a:extLst>
            <a:ext uri="{FF2B5EF4-FFF2-40B4-BE49-F238E27FC236}">
              <a16:creationId xmlns:a16="http://schemas.microsoft.com/office/drawing/2014/main" id="{00000000-0008-0000-0300-00000D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14" name="AutoShape 2">
          <a:extLst>
            <a:ext uri="{FF2B5EF4-FFF2-40B4-BE49-F238E27FC236}">
              <a16:creationId xmlns:a16="http://schemas.microsoft.com/office/drawing/2014/main" id="{00000000-0008-0000-0300-00000E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15" name="AutoShape 2">
          <a:extLst>
            <a:ext uri="{FF2B5EF4-FFF2-40B4-BE49-F238E27FC236}">
              <a16:creationId xmlns:a16="http://schemas.microsoft.com/office/drawing/2014/main" id="{00000000-0008-0000-0300-00000F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16" name="AutoShape 2">
          <a:extLst>
            <a:ext uri="{FF2B5EF4-FFF2-40B4-BE49-F238E27FC236}">
              <a16:creationId xmlns:a16="http://schemas.microsoft.com/office/drawing/2014/main" id="{00000000-0008-0000-0300-000010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17" name="AutoShape 2">
          <a:extLst>
            <a:ext uri="{FF2B5EF4-FFF2-40B4-BE49-F238E27FC236}">
              <a16:creationId xmlns:a16="http://schemas.microsoft.com/office/drawing/2014/main" id="{00000000-0008-0000-0300-000011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18" name="AutoShape 2">
          <a:extLst>
            <a:ext uri="{FF2B5EF4-FFF2-40B4-BE49-F238E27FC236}">
              <a16:creationId xmlns:a16="http://schemas.microsoft.com/office/drawing/2014/main" id="{00000000-0008-0000-0300-000012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19" name="AutoShape 2">
          <a:extLst>
            <a:ext uri="{FF2B5EF4-FFF2-40B4-BE49-F238E27FC236}">
              <a16:creationId xmlns:a16="http://schemas.microsoft.com/office/drawing/2014/main" id="{00000000-0008-0000-0300-000013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20" name="AutoShape 2">
          <a:extLst>
            <a:ext uri="{FF2B5EF4-FFF2-40B4-BE49-F238E27FC236}">
              <a16:creationId xmlns:a16="http://schemas.microsoft.com/office/drawing/2014/main" id="{00000000-0008-0000-0300-000014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21" name="AutoShape 2">
          <a:extLst>
            <a:ext uri="{FF2B5EF4-FFF2-40B4-BE49-F238E27FC236}">
              <a16:creationId xmlns:a16="http://schemas.microsoft.com/office/drawing/2014/main" id="{00000000-0008-0000-0300-000015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22" name="AutoShape 2">
          <a:extLst>
            <a:ext uri="{FF2B5EF4-FFF2-40B4-BE49-F238E27FC236}">
              <a16:creationId xmlns:a16="http://schemas.microsoft.com/office/drawing/2014/main" id="{00000000-0008-0000-0300-000016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23" name="AutoShape 2">
          <a:extLst>
            <a:ext uri="{FF2B5EF4-FFF2-40B4-BE49-F238E27FC236}">
              <a16:creationId xmlns:a16="http://schemas.microsoft.com/office/drawing/2014/main" id="{00000000-0008-0000-0300-000017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24" name="AutoShape 2">
          <a:extLst>
            <a:ext uri="{FF2B5EF4-FFF2-40B4-BE49-F238E27FC236}">
              <a16:creationId xmlns:a16="http://schemas.microsoft.com/office/drawing/2014/main" id="{00000000-0008-0000-0300-000018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25" name="AutoShape 2">
          <a:extLst>
            <a:ext uri="{FF2B5EF4-FFF2-40B4-BE49-F238E27FC236}">
              <a16:creationId xmlns:a16="http://schemas.microsoft.com/office/drawing/2014/main" id="{00000000-0008-0000-0300-000019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26" name="AutoShape 2">
          <a:extLst>
            <a:ext uri="{FF2B5EF4-FFF2-40B4-BE49-F238E27FC236}">
              <a16:creationId xmlns:a16="http://schemas.microsoft.com/office/drawing/2014/main" id="{00000000-0008-0000-0300-00001A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27" name="AutoShape 2">
          <a:extLst>
            <a:ext uri="{FF2B5EF4-FFF2-40B4-BE49-F238E27FC236}">
              <a16:creationId xmlns:a16="http://schemas.microsoft.com/office/drawing/2014/main" id="{00000000-0008-0000-0300-00001B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28" name="AutoShape 2">
          <a:extLst>
            <a:ext uri="{FF2B5EF4-FFF2-40B4-BE49-F238E27FC236}">
              <a16:creationId xmlns:a16="http://schemas.microsoft.com/office/drawing/2014/main" id="{00000000-0008-0000-0300-00001C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29" name="AutoShape 2">
          <a:extLst>
            <a:ext uri="{FF2B5EF4-FFF2-40B4-BE49-F238E27FC236}">
              <a16:creationId xmlns:a16="http://schemas.microsoft.com/office/drawing/2014/main" id="{00000000-0008-0000-0300-00001D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30" name="AutoShape 2">
          <a:extLst>
            <a:ext uri="{FF2B5EF4-FFF2-40B4-BE49-F238E27FC236}">
              <a16:creationId xmlns:a16="http://schemas.microsoft.com/office/drawing/2014/main" id="{00000000-0008-0000-0300-00001E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31" name="AutoShape 2">
          <a:extLst>
            <a:ext uri="{FF2B5EF4-FFF2-40B4-BE49-F238E27FC236}">
              <a16:creationId xmlns:a16="http://schemas.microsoft.com/office/drawing/2014/main" id="{00000000-0008-0000-0300-00001F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32" name="AutoShape 2">
          <a:extLst>
            <a:ext uri="{FF2B5EF4-FFF2-40B4-BE49-F238E27FC236}">
              <a16:creationId xmlns:a16="http://schemas.microsoft.com/office/drawing/2014/main" id="{00000000-0008-0000-0300-000020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33" name="AutoShape 2">
          <a:extLst>
            <a:ext uri="{FF2B5EF4-FFF2-40B4-BE49-F238E27FC236}">
              <a16:creationId xmlns:a16="http://schemas.microsoft.com/office/drawing/2014/main" id="{00000000-0008-0000-0300-000021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34" name="AutoShape 2">
          <a:extLst>
            <a:ext uri="{FF2B5EF4-FFF2-40B4-BE49-F238E27FC236}">
              <a16:creationId xmlns:a16="http://schemas.microsoft.com/office/drawing/2014/main" id="{00000000-0008-0000-0300-000022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35" name="AutoShape 2">
          <a:extLst>
            <a:ext uri="{FF2B5EF4-FFF2-40B4-BE49-F238E27FC236}">
              <a16:creationId xmlns:a16="http://schemas.microsoft.com/office/drawing/2014/main" id="{00000000-0008-0000-0300-000023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248720</xdr:rowOff>
    </xdr:to>
    <xdr:sp macro="" textlink="">
      <xdr:nvSpPr>
        <xdr:cNvPr id="36" name="AutoShape 2">
          <a:extLst>
            <a:ext uri="{FF2B5EF4-FFF2-40B4-BE49-F238E27FC236}">
              <a16:creationId xmlns:a16="http://schemas.microsoft.com/office/drawing/2014/main" id="{00000000-0008-0000-0300-000024000000}"/>
            </a:ext>
          </a:extLst>
        </xdr:cNvPr>
        <xdr:cNvSpPr>
          <a:spLocks noChangeAspect="1" noChangeArrowheads="1"/>
        </xdr:cNvSpPr>
      </xdr:nvSpPr>
      <xdr:spPr bwMode="auto">
        <a:xfrm>
          <a:off x="403860" y="10599420"/>
          <a:ext cx="482428" cy="24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248720</xdr:rowOff>
    </xdr:to>
    <xdr:sp macro="" textlink="">
      <xdr:nvSpPr>
        <xdr:cNvPr id="37" name="AutoShape 2">
          <a:extLst>
            <a:ext uri="{FF2B5EF4-FFF2-40B4-BE49-F238E27FC236}">
              <a16:creationId xmlns:a16="http://schemas.microsoft.com/office/drawing/2014/main" id="{00000000-0008-0000-0300-000025000000}"/>
            </a:ext>
          </a:extLst>
        </xdr:cNvPr>
        <xdr:cNvSpPr>
          <a:spLocks noChangeAspect="1" noChangeArrowheads="1"/>
        </xdr:cNvSpPr>
      </xdr:nvSpPr>
      <xdr:spPr bwMode="auto">
        <a:xfrm>
          <a:off x="403860" y="10599420"/>
          <a:ext cx="482428" cy="24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38" name="AutoShape 2">
          <a:extLst>
            <a:ext uri="{FF2B5EF4-FFF2-40B4-BE49-F238E27FC236}">
              <a16:creationId xmlns:a16="http://schemas.microsoft.com/office/drawing/2014/main" id="{00000000-0008-0000-0300-000026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39" name="AutoShape 2">
          <a:extLst>
            <a:ext uri="{FF2B5EF4-FFF2-40B4-BE49-F238E27FC236}">
              <a16:creationId xmlns:a16="http://schemas.microsoft.com/office/drawing/2014/main" id="{00000000-0008-0000-0300-000027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40" name="AutoShape 2">
          <a:extLst>
            <a:ext uri="{FF2B5EF4-FFF2-40B4-BE49-F238E27FC236}">
              <a16:creationId xmlns:a16="http://schemas.microsoft.com/office/drawing/2014/main" id="{00000000-0008-0000-0300-000028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41" name="AutoShape 2">
          <a:extLst>
            <a:ext uri="{FF2B5EF4-FFF2-40B4-BE49-F238E27FC236}">
              <a16:creationId xmlns:a16="http://schemas.microsoft.com/office/drawing/2014/main" id="{00000000-0008-0000-0300-000029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42" name="AutoShape 2">
          <a:extLst>
            <a:ext uri="{FF2B5EF4-FFF2-40B4-BE49-F238E27FC236}">
              <a16:creationId xmlns:a16="http://schemas.microsoft.com/office/drawing/2014/main" id="{00000000-0008-0000-0300-00002A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43" name="AutoShape 2">
          <a:extLst>
            <a:ext uri="{FF2B5EF4-FFF2-40B4-BE49-F238E27FC236}">
              <a16:creationId xmlns:a16="http://schemas.microsoft.com/office/drawing/2014/main" id="{00000000-0008-0000-0300-00002B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248720</xdr:rowOff>
    </xdr:to>
    <xdr:sp macro="" textlink="">
      <xdr:nvSpPr>
        <xdr:cNvPr id="44" name="AutoShape 2">
          <a:extLst>
            <a:ext uri="{FF2B5EF4-FFF2-40B4-BE49-F238E27FC236}">
              <a16:creationId xmlns:a16="http://schemas.microsoft.com/office/drawing/2014/main" id="{00000000-0008-0000-0300-00002C000000}"/>
            </a:ext>
          </a:extLst>
        </xdr:cNvPr>
        <xdr:cNvSpPr>
          <a:spLocks noChangeAspect="1" noChangeArrowheads="1"/>
        </xdr:cNvSpPr>
      </xdr:nvSpPr>
      <xdr:spPr bwMode="auto">
        <a:xfrm>
          <a:off x="403860" y="10599420"/>
          <a:ext cx="482428" cy="24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45" name="AutoShape 2">
          <a:extLst>
            <a:ext uri="{FF2B5EF4-FFF2-40B4-BE49-F238E27FC236}">
              <a16:creationId xmlns:a16="http://schemas.microsoft.com/office/drawing/2014/main" id="{00000000-0008-0000-0300-00002D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46" name="AutoShape 2">
          <a:extLst>
            <a:ext uri="{FF2B5EF4-FFF2-40B4-BE49-F238E27FC236}">
              <a16:creationId xmlns:a16="http://schemas.microsoft.com/office/drawing/2014/main" id="{00000000-0008-0000-0300-00002E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47" name="AutoShape 2">
          <a:extLst>
            <a:ext uri="{FF2B5EF4-FFF2-40B4-BE49-F238E27FC236}">
              <a16:creationId xmlns:a16="http://schemas.microsoft.com/office/drawing/2014/main" id="{00000000-0008-0000-0300-00002F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48" name="AutoShape 2">
          <a:extLst>
            <a:ext uri="{FF2B5EF4-FFF2-40B4-BE49-F238E27FC236}">
              <a16:creationId xmlns:a16="http://schemas.microsoft.com/office/drawing/2014/main" id="{00000000-0008-0000-0300-000030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49" name="AutoShape 2">
          <a:extLst>
            <a:ext uri="{FF2B5EF4-FFF2-40B4-BE49-F238E27FC236}">
              <a16:creationId xmlns:a16="http://schemas.microsoft.com/office/drawing/2014/main" id="{00000000-0008-0000-0300-000031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0" name="AutoShape 2">
          <a:extLst>
            <a:ext uri="{FF2B5EF4-FFF2-40B4-BE49-F238E27FC236}">
              <a16:creationId xmlns:a16="http://schemas.microsoft.com/office/drawing/2014/main" id="{00000000-0008-0000-0300-000032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1" name="AutoShape 2">
          <a:extLst>
            <a:ext uri="{FF2B5EF4-FFF2-40B4-BE49-F238E27FC236}">
              <a16:creationId xmlns:a16="http://schemas.microsoft.com/office/drawing/2014/main" id="{00000000-0008-0000-0300-000033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2" name="AutoShape 2">
          <a:extLst>
            <a:ext uri="{FF2B5EF4-FFF2-40B4-BE49-F238E27FC236}">
              <a16:creationId xmlns:a16="http://schemas.microsoft.com/office/drawing/2014/main" id="{00000000-0008-0000-0300-000034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3" name="AutoShape 2">
          <a:extLst>
            <a:ext uri="{FF2B5EF4-FFF2-40B4-BE49-F238E27FC236}">
              <a16:creationId xmlns:a16="http://schemas.microsoft.com/office/drawing/2014/main" id="{00000000-0008-0000-0300-000035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4" name="AutoShape 2">
          <a:extLst>
            <a:ext uri="{FF2B5EF4-FFF2-40B4-BE49-F238E27FC236}">
              <a16:creationId xmlns:a16="http://schemas.microsoft.com/office/drawing/2014/main" id="{00000000-0008-0000-0300-000036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5" name="AutoShape 2">
          <a:extLst>
            <a:ext uri="{FF2B5EF4-FFF2-40B4-BE49-F238E27FC236}">
              <a16:creationId xmlns:a16="http://schemas.microsoft.com/office/drawing/2014/main" id="{00000000-0008-0000-0300-000037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6" name="AutoShape 2">
          <a:extLst>
            <a:ext uri="{FF2B5EF4-FFF2-40B4-BE49-F238E27FC236}">
              <a16:creationId xmlns:a16="http://schemas.microsoft.com/office/drawing/2014/main" id="{00000000-0008-0000-0300-000038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7" name="AutoShape 2">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8" name="AutoShape 2">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59" name="AutoShape 2">
          <a:extLst>
            <a:ext uri="{FF2B5EF4-FFF2-40B4-BE49-F238E27FC236}">
              <a16:creationId xmlns:a16="http://schemas.microsoft.com/office/drawing/2014/main" id="{00000000-0008-0000-0300-00003B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60" name="AutoShape 2">
          <a:extLst>
            <a:ext uri="{FF2B5EF4-FFF2-40B4-BE49-F238E27FC236}">
              <a16:creationId xmlns:a16="http://schemas.microsoft.com/office/drawing/2014/main" id="{00000000-0008-0000-0300-00003C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61" name="AutoShape 2">
          <a:extLst>
            <a:ext uri="{FF2B5EF4-FFF2-40B4-BE49-F238E27FC236}">
              <a16:creationId xmlns:a16="http://schemas.microsoft.com/office/drawing/2014/main" id="{00000000-0008-0000-0300-00003D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62" name="AutoShape 2">
          <a:extLst>
            <a:ext uri="{FF2B5EF4-FFF2-40B4-BE49-F238E27FC236}">
              <a16:creationId xmlns:a16="http://schemas.microsoft.com/office/drawing/2014/main" id="{00000000-0008-0000-0300-00003E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63" name="AutoShape 2">
          <a:extLst>
            <a:ext uri="{FF2B5EF4-FFF2-40B4-BE49-F238E27FC236}">
              <a16:creationId xmlns:a16="http://schemas.microsoft.com/office/drawing/2014/main" id="{00000000-0008-0000-0300-00003F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64" name="AutoShape 2">
          <a:extLst>
            <a:ext uri="{FF2B5EF4-FFF2-40B4-BE49-F238E27FC236}">
              <a16:creationId xmlns:a16="http://schemas.microsoft.com/office/drawing/2014/main" id="{00000000-0008-0000-0300-000040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65" name="AutoShape 2">
          <a:extLst>
            <a:ext uri="{FF2B5EF4-FFF2-40B4-BE49-F238E27FC236}">
              <a16:creationId xmlns:a16="http://schemas.microsoft.com/office/drawing/2014/main" id="{00000000-0008-0000-0300-000041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66" name="AutoShape 2">
          <a:extLst>
            <a:ext uri="{FF2B5EF4-FFF2-40B4-BE49-F238E27FC236}">
              <a16:creationId xmlns:a16="http://schemas.microsoft.com/office/drawing/2014/main" id="{00000000-0008-0000-0300-000042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67" name="AutoShape 2">
          <a:extLst>
            <a:ext uri="{FF2B5EF4-FFF2-40B4-BE49-F238E27FC236}">
              <a16:creationId xmlns:a16="http://schemas.microsoft.com/office/drawing/2014/main" id="{00000000-0008-0000-0300-000043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68" name="AutoShape 2">
          <a:extLst>
            <a:ext uri="{FF2B5EF4-FFF2-40B4-BE49-F238E27FC236}">
              <a16:creationId xmlns:a16="http://schemas.microsoft.com/office/drawing/2014/main" id="{00000000-0008-0000-0300-000044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69" name="AutoShape 2">
          <a:extLst>
            <a:ext uri="{FF2B5EF4-FFF2-40B4-BE49-F238E27FC236}">
              <a16:creationId xmlns:a16="http://schemas.microsoft.com/office/drawing/2014/main" id="{00000000-0008-0000-0300-000045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70" name="AutoShape 2">
          <a:extLst>
            <a:ext uri="{FF2B5EF4-FFF2-40B4-BE49-F238E27FC236}">
              <a16:creationId xmlns:a16="http://schemas.microsoft.com/office/drawing/2014/main" id="{00000000-0008-0000-0300-000046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71" name="AutoShape 2">
          <a:extLst>
            <a:ext uri="{FF2B5EF4-FFF2-40B4-BE49-F238E27FC236}">
              <a16:creationId xmlns:a16="http://schemas.microsoft.com/office/drawing/2014/main" id="{00000000-0008-0000-0300-000047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72" name="AutoShape 2">
          <a:extLst>
            <a:ext uri="{FF2B5EF4-FFF2-40B4-BE49-F238E27FC236}">
              <a16:creationId xmlns:a16="http://schemas.microsoft.com/office/drawing/2014/main" id="{00000000-0008-0000-0300-000048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73" name="AutoShape 2">
          <a:extLst>
            <a:ext uri="{FF2B5EF4-FFF2-40B4-BE49-F238E27FC236}">
              <a16:creationId xmlns:a16="http://schemas.microsoft.com/office/drawing/2014/main" id="{00000000-0008-0000-0300-000049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74" name="AutoShape 2">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75" name="AutoShape 2">
          <a:extLst>
            <a:ext uri="{FF2B5EF4-FFF2-40B4-BE49-F238E27FC236}">
              <a16:creationId xmlns:a16="http://schemas.microsoft.com/office/drawing/2014/main" id="{00000000-0008-0000-0300-00004B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241098</xdr:rowOff>
    </xdr:to>
    <xdr:sp macro="" textlink="">
      <xdr:nvSpPr>
        <xdr:cNvPr id="76" name="AutoShape 2">
          <a:extLst>
            <a:ext uri="{FF2B5EF4-FFF2-40B4-BE49-F238E27FC236}">
              <a16:creationId xmlns:a16="http://schemas.microsoft.com/office/drawing/2014/main" id="{00000000-0008-0000-0300-00004C000000}"/>
            </a:ext>
          </a:extLst>
        </xdr:cNvPr>
        <xdr:cNvSpPr>
          <a:spLocks noChangeAspect="1" noChangeArrowheads="1"/>
        </xdr:cNvSpPr>
      </xdr:nvSpPr>
      <xdr:spPr bwMode="auto">
        <a:xfrm>
          <a:off x="403860" y="10599420"/>
          <a:ext cx="481965" cy="24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77" name="AutoShape 2">
          <a:extLst>
            <a:ext uri="{FF2B5EF4-FFF2-40B4-BE49-F238E27FC236}">
              <a16:creationId xmlns:a16="http://schemas.microsoft.com/office/drawing/2014/main" id="{00000000-0008-0000-0300-00004D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78" name="AutoShape 2">
          <a:extLst>
            <a:ext uri="{FF2B5EF4-FFF2-40B4-BE49-F238E27FC236}">
              <a16:creationId xmlns:a16="http://schemas.microsoft.com/office/drawing/2014/main" id="{00000000-0008-0000-0300-00004E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256338</xdr:rowOff>
    </xdr:to>
    <xdr:sp macro="" textlink="">
      <xdr:nvSpPr>
        <xdr:cNvPr id="79" name="AutoShape 2">
          <a:extLst>
            <a:ext uri="{FF2B5EF4-FFF2-40B4-BE49-F238E27FC236}">
              <a16:creationId xmlns:a16="http://schemas.microsoft.com/office/drawing/2014/main" id="{00000000-0008-0000-0300-00004F000000}"/>
            </a:ext>
          </a:extLst>
        </xdr:cNvPr>
        <xdr:cNvSpPr>
          <a:spLocks noChangeAspect="1" noChangeArrowheads="1"/>
        </xdr:cNvSpPr>
      </xdr:nvSpPr>
      <xdr:spPr bwMode="auto">
        <a:xfrm>
          <a:off x="403860" y="10599420"/>
          <a:ext cx="481965" cy="25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263958</xdr:rowOff>
    </xdr:to>
    <xdr:sp macro="" textlink="">
      <xdr:nvSpPr>
        <xdr:cNvPr id="80" name="AutoShape 2">
          <a:extLst>
            <a:ext uri="{FF2B5EF4-FFF2-40B4-BE49-F238E27FC236}">
              <a16:creationId xmlns:a16="http://schemas.microsoft.com/office/drawing/2014/main" id="{00000000-0008-0000-0300-000050000000}"/>
            </a:ext>
          </a:extLst>
        </xdr:cNvPr>
        <xdr:cNvSpPr>
          <a:spLocks noChangeAspect="1" noChangeArrowheads="1"/>
        </xdr:cNvSpPr>
      </xdr:nvSpPr>
      <xdr:spPr bwMode="auto">
        <a:xfrm>
          <a:off x="403860" y="10599420"/>
          <a:ext cx="481965" cy="263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81" name="AutoShape 2">
          <a:extLst>
            <a:ext uri="{FF2B5EF4-FFF2-40B4-BE49-F238E27FC236}">
              <a16:creationId xmlns:a16="http://schemas.microsoft.com/office/drawing/2014/main" id="{00000000-0008-0000-0300-000051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82" name="AutoShape 2">
          <a:extLst>
            <a:ext uri="{FF2B5EF4-FFF2-40B4-BE49-F238E27FC236}">
              <a16:creationId xmlns:a16="http://schemas.microsoft.com/office/drawing/2014/main" id="{00000000-0008-0000-0300-000052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83" name="AutoShape 2">
          <a:extLst>
            <a:ext uri="{FF2B5EF4-FFF2-40B4-BE49-F238E27FC236}">
              <a16:creationId xmlns:a16="http://schemas.microsoft.com/office/drawing/2014/main" id="{00000000-0008-0000-0300-000053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84" name="AutoShape 2">
          <a:extLst>
            <a:ext uri="{FF2B5EF4-FFF2-40B4-BE49-F238E27FC236}">
              <a16:creationId xmlns:a16="http://schemas.microsoft.com/office/drawing/2014/main" id="{00000000-0008-0000-0300-000054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85" name="AutoShape 2">
          <a:extLst>
            <a:ext uri="{FF2B5EF4-FFF2-40B4-BE49-F238E27FC236}">
              <a16:creationId xmlns:a16="http://schemas.microsoft.com/office/drawing/2014/main" id="{00000000-0008-0000-0300-000055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86" name="AutoShape 2">
          <a:extLst>
            <a:ext uri="{FF2B5EF4-FFF2-40B4-BE49-F238E27FC236}">
              <a16:creationId xmlns:a16="http://schemas.microsoft.com/office/drawing/2014/main" id="{00000000-0008-0000-0300-000056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87" name="AutoShape 2">
          <a:extLst>
            <a:ext uri="{FF2B5EF4-FFF2-40B4-BE49-F238E27FC236}">
              <a16:creationId xmlns:a16="http://schemas.microsoft.com/office/drawing/2014/main" id="{00000000-0008-0000-0300-000057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88" name="AutoShape 2">
          <a:extLst>
            <a:ext uri="{FF2B5EF4-FFF2-40B4-BE49-F238E27FC236}">
              <a16:creationId xmlns:a16="http://schemas.microsoft.com/office/drawing/2014/main" id="{00000000-0008-0000-0300-000058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89" name="AutoShape 2">
          <a:extLst>
            <a:ext uri="{FF2B5EF4-FFF2-40B4-BE49-F238E27FC236}">
              <a16:creationId xmlns:a16="http://schemas.microsoft.com/office/drawing/2014/main" id="{00000000-0008-0000-0300-000059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90" name="AutoShape 2">
          <a:extLst>
            <a:ext uri="{FF2B5EF4-FFF2-40B4-BE49-F238E27FC236}">
              <a16:creationId xmlns:a16="http://schemas.microsoft.com/office/drawing/2014/main" id="{00000000-0008-0000-0300-00005A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91" name="AutoShape 2">
          <a:extLst>
            <a:ext uri="{FF2B5EF4-FFF2-40B4-BE49-F238E27FC236}">
              <a16:creationId xmlns:a16="http://schemas.microsoft.com/office/drawing/2014/main" id="{00000000-0008-0000-0300-00005B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245949</xdr:rowOff>
    </xdr:to>
    <xdr:sp macro="" textlink="">
      <xdr:nvSpPr>
        <xdr:cNvPr id="92" name="AutoShape 2">
          <a:extLst>
            <a:ext uri="{FF2B5EF4-FFF2-40B4-BE49-F238E27FC236}">
              <a16:creationId xmlns:a16="http://schemas.microsoft.com/office/drawing/2014/main" id="{00000000-0008-0000-0300-00005C000000}"/>
            </a:ext>
          </a:extLst>
        </xdr:cNvPr>
        <xdr:cNvSpPr>
          <a:spLocks noChangeAspect="1" noChangeArrowheads="1"/>
        </xdr:cNvSpPr>
      </xdr:nvSpPr>
      <xdr:spPr bwMode="auto">
        <a:xfrm>
          <a:off x="403860" y="10599420"/>
          <a:ext cx="481965" cy="24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93" name="AutoShape 2">
          <a:extLst>
            <a:ext uri="{FF2B5EF4-FFF2-40B4-BE49-F238E27FC236}">
              <a16:creationId xmlns:a16="http://schemas.microsoft.com/office/drawing/2014/main" id="{00000000-0008-0000-0300-00005D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94" name="AutoShape 2">
          <a:extLst>
            <a:ext uri="{FF2B5EF4-FFF2-40B4-BE49-F238E27FC236}">
              <a16:creationId xmlns:a16="http://schemas.microsoft.com/office/drawing/2014/main" id="{00000000-0008-0000-0300-00005E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253569</xdr:rowOff>
    </xdr:to>
    <xdr:sp macro="" textlink="">
      <xdr:nvSpPr>
        <xdr:cNvPr id="95" name="AutoShape 2">
          <a:extLst>
            <a:ext uri="{FF2B5EF4-FFF2-40B4-BE49-F238E27FC236}">
              <a16:creationId xmlns:a16="http://schemas.microsoft.com/office/drawing/2014/main" id="{00000000-0008-0000-0300-00005F000000}"/>
            </a:ext>
          </a:extLst>
        </xdr:cNvPr>
        <xdr:cNvSpPr>
          <a:spLocks noChangeAspect="1" noChangeArrowheads="1"/>
        </xdr:cNvSpPr>
      </xdr:nvSpPr>
      <xdr:spPr bwMode="auto">
        <a:xfrm>
          <a:off x="403860" y="10599420"/>
          <a:ext cx="481965" cy="253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481965</xdr:colOff>
      <xdr:row>59</xdr:row>
      <xdr:rowOff>268809</xdr:rowOff>
    </xdr:to>
    <xdr:sp macro="" textlink="">
      <xdr:nvSpPr>
        <xdr:cNvPr id="96" name="AutoShape 2">
          <a:extLst>
            <a:ext uri="{FF2B5EF4-FFF2-40B4-BE49-F238E27FC236}">
              <a16:creationId xmlns:a16="http://schemas.microsoft.com/office/drawing/2014/main" id="{00000000-0008-0000-0300-000060000000}"/>
            </a:ext>
          </a:extLst>
        </xdr:cNvPr>
        <xdr:cNvSpPr>
          <a:spLocks noChangeAspect="1" noChangeArrowheads="1"/>
        </xdr:cNvSpPr>
      </xdr:nvSpPr>
      <xdr:spPr bwMode="auto">
        <a:xfrm>
          <a:off x="403860" y="10599420"/>
          <a:ext cx="481965" cy="26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97" name="AutoShape 2">
          <a:extLst>
            <a:ext uri="{FF2B5EF4-FFF2-40B4-BE49-F238E27FC236}">
              <a16:creationId xmlns:a16="http://schemas.microsoft.com/office/drawing/2014/main" id="{00000000-0008-0000-0300-000061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98" name="AutoShape 2">
          <a:extLst>
            <a:ext uri="{FF2B5EF4-FFF2-40B4-BE49-F238E27FC236}">
              <a16:creationId xmlns:a16="http://schemas.microsoft.com/office/drawing/2014/main" id="{00000000-0008-0000-0300-000062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248720</xdr:rowOff>
    </xdr:to>
    <xdr:sp macro="" textlink="">
      <xdr:nvSpPr>
        <xdr:cNvPr id="99" name="AutoShape 2">
          <a:extLst>
            <a:ext uri="{FF2B5EF4-FFF2-40B4-BE49-F238E27FC236}">
              <a16:creationId xmlns:a16="http://schemas.microsoft.com/office/drawing/2014/main" id="{00000000-0008-0000-0300-000063000000}"/>
            </a:ext>
          </a:extLst>
        </xdr:cNvPr>
        <xdr:cNvSpPr>
          <a:spLocks noChangeAspect="1" noChangeArrowheads="1"/>
        </xdr:cNvSpPr>
      </xdr:nvSpPr>
      <xdr:spPr bwMode="auto">
        <a:xfrm>
          <a:off x="403860" y="10599420"/>
          <a:ext cx="482428" cy="24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248720</xdr:rowOff>
    </xdr:to>
    <xdr:sp macro="" textlink="">
      <xdr:nvSpPr>
        <xdr:cNvPr id="100" name="AutoShape 2">
          <a:extLst>
            <a:ext uri="{FF2B5EF4-FFF2-40B4-BE49-F238E27FC236}">
              <a16:creationId xmlns:a16="http://schemas.microsoft.com/office/drawing/2014/main" id="{00000000-0008-0000-0300-000064000000}"/>
            </a:ext>
          </a:extLst>
        </xdr:cNvPr>
        <xdr:cNvSpPr>
          <a:spLocks noChangeAspect="1" noChangeArrowheads="1"/>
        </xdr:cNvSpPr>
      </xdr:nvSpPr>
      <xdr:spPr bwMode="auto">
        <a:xfrm>
          <a:off x="403860" y="10599420"/>
          <a:ext cx="482428" cy="24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101" name="AutoShape 2">
          <a:extLst>
            <a:ext uri="{FF2B5EF4-FFF2-40B4-BE49-F238E27FC236}">
              <a16:creationId xmlns:a16="http://schemas.microsoft.com/office/drawing/2014/main" id="{00000000-0008-0000-0300-000065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102" name="AutoShape 2">
          <a:extLst>
            <a:ext uri="{FF2B5EF4-FFF2-40B4-BE49-F238E27FC236}">
              <a16:creationId xmlns:a16="http://schemas.microsoft.com/office/drawing/2014/main" id="{00000000-0008-0000-0300-000066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103" name="AutoShape 2">
          <a:extLst>
            <a:ext uri="{FF2B5EF4-FFF2-40B4-BE49-F238E27FC236}">
              <a16:creationId xmlns:a16="http://schemas.microsoft.com/office/drawing/2014/main" id="{00000000-0008-0000-0300-000067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104" name="AutoShape 2">
          <a:extLst>
            <a:ext uri="{FF2B5EF4-FFF2-40B4-BE49-F238E27FC236}">
              <a16:creationId xmlns:a16="http://schemas.microsoft.com/office/drawing/2014/main" id="{00000000-0008-0000-0300-000068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105" name="AutoShape 2">
          <a:extLst>
            <a:ext uri="{FF2B5EF4-FFF2-40B4-BE49-F238E27FC236}">
              <a16:creationId xmlns:a16="http://schemas.microsoft.com/office/drawing/2014/main" id="{00000000-0008-0000-0300-000069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106" name="AutoShape 2">
          <a:extLst>
            <a:ext uri="{FF2B5EF4-FFF2-40B4-BE49-F238E27FC236}">
              <a16:creationId xmlns:a16="http://schemas.microsoft.com/office/drawing/2014/main" id="{00000000-0008-0000-0300-00006A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248720</xdr:rowOff>
    </xdr:to>
    <xdr:sp macro="" textlink="">
      <xdr:nvSpPr>
        <xdr:cNvPr id="107" name="AutoShape 2">
          <a:extLst>
            <a:ext uri="{FF2B5EF4-FFF2-40B4-BE49-F238E27FC236}">
              <a16:creationId xmlns:a16="http://schemas.microsoft.com/office/drawing/2014/main" id="{00000000-0008-0000-0300-00006B000000}"/>
            </a:ext>
          </a:extLst>
        </xdr:cNvPr>
        <xdr:cNvSpPr>
          <a:spLocks noChangeAspect="1" noChangeArrowheads="1"/>
        </xdr:cNvSpPr>
      </xdr:nvSpPr>
      <xdr:spPr bwMode="auto">
        <a:xfrm>
          <a:off x="403860" y="10599420"/>
          <a:ext cx="482428" cy="24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108" name="AutoShape 2">
          <a:extLst>
            <a:ext uri="{FF2B5EF4-FFF2-40B4-BE49-F238E27FC236}">
              <a16:creationId xmlns:a16="http://schemas.microsoft.com/office/drawing/2014/main" id="{00000000-0008-0000-0300-00006C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109" name="AutoShape 2">
          <a:extLst>
            <a:ext uri="{FF2B5EF4-FFF2-40B4-BE49-F238E27FC236}">
              <a16:creationId xmlns:a16="http://schemas.microsoft.com/office/drawing/2014/main" id="{00000000-0008-0000-0300-00006D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263960</xdr:rowOff>
    </xdr:to>
    <xdr:sp macro="" textlink="">
      <xdr:nvSpPr>
        <xdr:cNvPr id="110" name="AutoShape 2">
          <a:extLst>
            <a:ext uri="{FF2B5EF4-FFF2-40B4-BE49-F238E27FC236}">
              <a16:creationId xmlns:a16="http://schemas.microsoft.com/office/drawing/2014/main" id="{00000000-0008-0000-0300-00006E000000}"/>
            </a:ext>
          </a:extLst>
        </xdr:cNvPr>
        <xdr:cNvSpPr>
          <a:spLocks noChangeAspect="1" noChangeArrowheads="1"/>
        </xdr:cNvSpPr>
      </xdr:nvSpPr>
      <xdr:spPr bwMode="auto">
        <a:xfrm>
          <a:off x="403860" y="10599420"/>
          <a:ext cx="482428" cy="26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271580</xdr:rowOff>
    </xdr:to>
    <xdr:sp macro="" textlink="">
      <xdr:nvSpPr>
        <xdr:cNvPr id="111" name="AutoShape 2">
          <a:extLst>
            <a:ext uri="{FF2B5EF4-FFF2-40B4-BE49-F238E27FC236}">
              <a16:creationId xmlns:a16="http://schemas.microsoft.com/office/drawing/2014/main" id="{00000000-0008-0000-0300-00006F000000}"/>
            </a:ext>
          </a:extLst>
        </xdr:cNvPr>
        <xdr:cNvSpPr>
          <a:spLocks noChangeAspect="1" noChangeArrowheads="1"/>
        </xdr:cNvSpPr>
      </xdr:nvSpPr>
      <xdr:spPr bwMode="auto">
        <a:xfrm>
          <a:off x="403860" y="10599420"/>
          <a:ext cx="482428" cy="27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2" name="AutoShape 2">
          <a:extLst>
            <a:ext uri="{FF2B5EF4-FFF2-40B4-BE49-F238E27FC236}">
              <a16:creationId xmlns:a16="http://schemas.microsoft.com/office/drawing/2014/main" id="{00000000-0008-0000-0300-000070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3" name="AutoShape 2">
          <a:extLst>
            <a:ext uri="{FF2B5EF4-FFF2-40B4-BE49-F238E27FC236}">
              <a16:creationId xmlns:a16="http://schemas.microsoft.com/office/drawing/2014/main" id="{00000000-0008-0000-0300-000071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4" name="AutoShape 2">
          <a:extLst>
            <a:ext uri="{FF2B5EF4-FFF2-40B4-BE49-F238E27FC236}">
              <a16:creationId xmlns:a16="http://schemas.microsoft.com/office/drawing/2014/main" id="{00000000-0008-0000-0300-000072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5" name="AutoShape 2">
          <a:extLst>
            <a:ext uri="{FF2B5EF4-FFF2-40B4-BE49-F238E27FC236}">
              <a16:creationId xmlns:a16="http://schemas.microsoft.com/office/drawing/2014/main" id="{00000000-0008-0000-0300-000073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6" name="AutoShape 2">
          <a:extLst>
            <a:ext uri="{FF2B5EF4-FFF2-40B4-BE49-F238E27FC236}">
              <a16:creationId xmlns:a16="http://schemas.microsoft.com/office/drawing/2014/main" id="{00000000-0008-0000-0300-000074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7" name="AutoShape 2">
          <a:extLst>
            <a:ext uri="{FF2B5EF4-FFF2-40B4-BE49-F238E27FC236}">
              <a16:creationId xmlns:a16="http://schemas.microsoft.com/office/drawing/2014/main" id="{00000000-0008-0000-0300-000075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8" name="AutoShape 2">
          <a:extLst>
            <a:ext uri="{FF2B5EF4-FFF2-40B4-BE49-F238E27FC236}">
              <a16:creationId xmlns:a16="http://schemas.microsoft.com/office/drawing/2014/main" id="{00000000-0008-0000-0300-000076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19" name="AutoShape 2">
          <a:extLst>
            <a:ext uri="{FF2B5EF4-FFF2-40B4-BE49-F238E27FC236}">
              <a16:creationId xmlns:a16="http://schemas.microsoft.com/office/drawing/2014/main" id="{00000000-0008-0000-0300-000077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0" name="AutoShape 2">
          <a:extLst>
            <a:ext uri="{FF2B5EF4-FFF2-40B4-BE49-F238E27FC236}">
              <a16:creationId xmlns:a16="http://schemas.microsoft.com/office/drawing/2014/main" id="{00000000-0008-0000-0300-000078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1" name="AutoShape 2">
          <a:extLst>
            <a:ext uri="{FF2B5EF4-FFF2-40B4-BE49-F238E27FC236}">
              <a16:creationId xmlns:a16="http://schemas.microsoft.com/office/drawing/2014/main" id="{00000000-0008-0000-0300-000079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2" name="AutoShape 2">
          <a:extLst>
            <a:ext uri="{FF2B5EF4-FFF2-40B4-BE49-F238E27FC236}">
              <a16:creationId xmlns:a16="http://schemas.microsoft.com/office/drawing/2014/main" id="{00000000-0008-0000-0300-00007A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3" name="AutoShape 2">
          <a:extLst>
            <a:ext uri="{FF2B5EF4-FFF2-40B4-BE49-F238E27FC236}">
              <a16:creationId xmlns:a16="http://schemas.microsoft.com/office/drawing/2014/main" id="{00000000-0008-0000-0300-00007B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4" name="AutoShape 2">
          <a:extLst>
            <a:ext uri="{FF2B5EF4-FFF2-40B4-BE49-F238E27FC236}">
              <a16:creationId xmlns:a16="http://schemas.microsoft.com/office/drawing/2014/main" id="{00000000-0008-0000-0300-00007C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5" name="AutoShape 2">
          <a:extLst>
            <a:ext uri="{FF2B5EF4-FFF2-40B4-BE49-F238E27FC236}">
              <a16:creationId xmlns:a16="http://schemas.microsoft.com/office/drawing/2014/main" id="{00000000-0008-0000-0300-00007D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6" name="AutoShape 2">
          <a:extLst>
            <a:ext uri="{FF2B5EF4-FFF2-40B4-BE49-F238E27FC236}">
              <a16:creationId xmlns:a16="http://schemas.microsoft.com/office/drawing/2014/main" id="{00000000-0008-0000-0300-00007E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0</xdr:col>
      <xdr:colOff>502920</xdr:colOff>
      <xdr:row>59</xdr:row>
      <xdr:rowOff>0</xdr:rowOff>
    </xdr:from>
    <xdr:to>
      <xdr:col>1</xdr:col>
      <xdr:colOff>482428</xdr:colOff>
      <xdr:row>59</xdr:row>
      <xdr:rowOff>206465</xdr:rowOff>
    </xdr:to>
    <xdr:sp macro="" textlink="">
      <xdr:nvSpPr>
        <xdr:cNvPr id="127" name="AutoShape 2">
          <a:extLst>
            <a:ext uri="{FF2B5EF4-FFF2-40B4-BE49-F238E27FC236}">
              <a16:creationId xmlns:a16="http://schemas.microsoft.com/office/drawing/2014/main" id="{00000000-0008-0000-0300-00007F000000}"/>
            </a:ext>
          </a:extLst>
        </xdr:cNvPr>
        <xdr:cNvSpPr>
          <a:spLocks noChangeAspect="1" noChangeArrowheads="1"/>
        </xdr:cNvSpPr>
      </xdr:nvSpPr>
      <xdr:spPr bwMode="auto">
        <a:xfrm>
          <a:off x="403860" y="10599420"/>
          <a:ext cx="482428" cy="206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anrisul.com.br\deptos\Users\Silvia\Documents\Banrisul\PA%20Pinhal%20da%20Serra\MODELO%20%20PINHAL%20DA%20SERRA%20Orc&#807;amento%20para%20servic&#807;os%20de%20engenharia%202021%20-%20EM%20BRAN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PADRAO PINHAL DA SER"/>
      <sheetName val="BDI"/>
    </sheetNames>
    <sheetDataSet>
      <sheetData sheetId="0" refreshError="1"/>
      <sheetData sheetId="1" refreshError="1">
        <row r="21">
          <cell r="D2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479"/>
  <sheetViews>
    <sheetView tabSelected="1" showRuler="0" topLeftCell="A426" zoomScale="80" zoomScaleNormal="80" zoomScaleSheetLayoutView="90" zoomScalePageLayoutView="90" workbookViewId="0">
      <selection activeCell="E445" sqref="E445"/>
    </sheetView>
  </sheetViews>
  <sheetFormatPr defaultColWidth="11.42578125" defaultRowHeight="15"/>
  <cols>
    <col min="1" max="1" width="12" style="97" customWidth="1"/>
    <col min="2" max="2" width="95" style="99" customWidth="1"/>
    <col min="3" max="3" width="9.7109375" style="58" customWidth="1"/>
    <col min="4" max="4" width="6.7109375" style="59" customWidth="1"/>
    <col min="5" max="5" width="15.42578125" style="89" customWidth="1"/>
    <col min="6" max="6" width="16" style="89" bestFit="1" customWidth="1"/>
    <col min="7" max="7" width="18.7109375" style="89" bestFit="1" customWidth="1"/>
    <col min="8" max="218" width="11.42578125" style="57" customWidth="1"/>
    <col min="219" max="219" width="56.28515625" style="57" customWidth="1"/>
    <col min="220" max="16384" width="11.42578125" style="57"/>
  </cols>
  <sheetData>
    <row r="1" spans="1:227">
      <c r="A1" s="168"/>
      <c r="B1" s="168"/>
      <c r="C1" s="168"/>
      <c r="D1" s="168"/>
      <c r="E1" s="168"/>
      <c r="F1" s="168"/>
      <c r="G1" s="168"/>
    </row>
    <row r="2" spans="1:227" ht="15" customHeight="1">
      <c r="A2" s="169" t="s">
        <v>130</v>
      </c>
      <c r="B2" s="169"/>
      <c r="C2" s="169"/>
      <c r="D2" s="169"/>
      <c r="E2" s="169"/>
      <c r="F2" s="169"/>
      <c r="G2" s="169"/>
    </row>
    <row r="3" spans="1:227" ht="15" customHeight="1">
      <c r="A3" s="169"/>
      <c r="B3" s="169"/>
      <c r="C3" s="169"/>
      <c r="D3" s="169"/>
      <c r="E3" s="169"/>
      <c r="F3" s="169"/>
      <c r="G3" s="169"/>
    </row>
    <row r="4" spans="1:227" ht="15" customHeight="1">
      <c r="A4" s="170" t="s">
        <v>781</v>
      </c>
      <c r="B4" s="170"/>
      <c r="C4" s="170"/>
      <c r="D4" s="170"/>
      <c r="E4" s="171"/>
      <c r="F4" s="171"/>
      <c r="G4" s="171"/>
    </row>
    <row r="5" spans="1:227" ht="15" customHeight="1">
      <c r="A5" s="172" t="s">
        <v>867</v>
      </c>
      <c r="B5" s="172"/>
      <c r="C5" s="172"/>
      <c r="D5" s="172"/>
      <c r="E5" s="173" t="s">
        <v>16</v>
      </c>
      <c r="F5" s="173"/>
      <c r="G5" s="94">
        <f>[1]BDI!D21</f>
        <v>0.25</v>
      </c>
    </row>
    <row r="6" spans="1:227" ht="23.25" customHeight="1">
      <c r="A6" s="172" t="s">
        <v>743</v>
      </c>
      <c r="B6" s="172"/>
      <c r="C6" s="172"/>
      <c r="D6" s="172"/>
      <c r="E6" s="173" t="s">
        <v>858</v>
      </c>
      <c r="F6" s="173"/>
      <c r="G6" s="94">
        <v>111.22</v>
      </c>
    </row>
    <row r="7" spans="1:227" ht="30" customHeight="1">
      <c r="A7" s="170" t="s">
        <v>391</v>
      </c>
      <c r="B7" s="170"/>
      <c r="C7" s="170"/>
      <c r="D7" s="170"/>
      <c r="E7" s="173" t="s">
        <v>8</v>
      </c>
      <c r="F7" s="173"/>
      <c r="G7" s="95"/>
    </row>
    <row r="8" spans="1:227" ht="15.75" thickBot="1">
      <c r="A8" s="174"/>
      <c r="B8" s="174"/>
      <c r="C8" s="174"/>
      <c r="D8" s="174"/>
      <c r="E8" s="60"/>
      <c r="F8" s="60"/>
      <c r="G8" s="129"/>
    </row>
    <row r="9" spans="1:227" ht="15.75" thickBot="1">
      <c r="A9" s="167" t="s">
        <v>18</v>
      </c>
      <c r="B9" s="167"/>
      <c r="C9" s="167"/>
      <c r="D9" s="167"/>
      <c r="E9" s="167"/>
      <c r="F9" s="167"/>
      <c r="G9" s="167"/>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row>
    <row r="10" spans="1:227" s="66" customFormat="1" ht="23.25" customHeight="1">
      <c r="A10" s="63" t="s">
        <v>6</v>
      </c>
      <c r="B10" s="64"/>
      <c r="C10" s="63" t="s">
        <v>7</v>
      </c>
      <c r="D10" s="177"/>
      <c r="E10" s="177"/>
      <c r="F10" s="63" t="s">
        <v>13</v>
      </c>
      <c r="G10" s="159"/>
      <c r="H10" s="62"/>
      <c r="I10" s="62"/>
      <c r="J10" s="65"/>
      <c r="K10" s="62"/>
      <c r="L10" s="62"/>
      <c r="M10" s="62"/>
      <c r="N10" s="65"/>
      <c r="O10" s="62"/>
      <c r="P10" s="62"/>
      <c r="Q10" s="62"/>
      <c r="R10" s="62"/>
      <c r="S10" s="62"/>
      <c r="T10" s="62"/>
      <c r="U10" s="62"/>
      <c r="V10" s="65"/>
      <c r="W10" s="62"/>
      <c r="X10" s="62"/>
      <c r="Y10" s="62"/>
      <c r="Z10" s="62"/>
      <c r="AA10" s="62"/>
      <c r="AB10" s="62"/>
      <c r="AC10" s="62"/>
      <c r="AD10" s="65"/>
      <c r="AE10" s="62"/>
      <c r="AF10" s="62"/>
      <c r="AG10" s="62"/>
      <c r="AH10" s="62"/>
      <c r="AI10" s="62"/>
      <c r="AJ10" s="62"/>
      <c r="AK10" s="62"/>
      <c r="AL10" s="65"/>
      <c r="AM10" s="62"/>
      <c r="AN10" s="62"/>
      <c r="AO10" s="62"/>
      <c r="AP10" s="62"/>
      <c r="AQ10" s="62"/>
      <c r="AR10" s="62"/>
      <c r="AS10" s="62"/>
      <c r="AT10" s="65"/>
      <c r="AU10" s="62"/>
      <c r="AV10" s="62"/>
      <c r="AW10" s="62"/>
      <c r="AX10" s="62"/>
      <c r="AY10" s="62"/>
      <c r="AZ10" s="62"/>
      <c r="BA10" s="62"/>
      <c r="BB10" s="65"/>
      <c r="BC10" s="62"/>
      <c r="BD10" s="62"/>
      <c r="BE10" s="62"/>
      <c r="BF10" s="62"/>
      <c r="BG10" s="62"/>
      <c r="BH10" s="62"/>
      <c r="BI10" s="62"/>
      <c r="BJ10" s="65"/>
      <c r="BK10" s="62"/>
      <c r="BL10" s="62"/>
      <c r="BM10" s="62"/>
      <c r="BN10" s="62"/>
      <c r="BO10" s="62"/>
      <c r="BP10" s="62"/>
      <c r="BQ10" s="62"/>
      <c r="BR10" s="65"/>
      <c r="BS10" s="62"/>
      <c r="BT10" s="62"/>
      <c r="BU10" s="62"/>
      <c r="BV10" s="62"/>
      <c r="BW10" s="62"/>
      <c r="BX10" s="62"/>
      <c r="BY10" s="62"/>
      <c r="BZ10" s="65"/>
      <c r="CA10" s="62"/>
      <c r="CB10" s="62"/>
      <c r="CC10" s="62"/>
      <c r="CD10" s="62"/>
      <c r="CE10" s="62"/>
      <c r="CF10" s="62"/>
      <c r="CG10" s="62"/>
      <c r="CH10" s="65"/>
      <c r="CI10" s="62"/>
      <c r="CJ10" s="62"/>
      <c r="CK10" s="62"/>
      <c r="CL10" s="62"/>
      <c r="CM10" s="62"/>
      <c r="CN10" s="62"/>
      <c r="CO10" s="62"/>
      <c r="CP10" s="65"/>
      <c r="CQ10" s="62"/>
      <c r="CR10" s="62"/>
      <c r="CS10" s="62"/>
      <c r="CT10" s="62"/>
      <c r="CU10" s="62"/>
      <c r="CV10" s="62"/>
      <c r="CW10" s="62"/>
      <c r="CX10" s="65"/>
      <c r="CY10" s="62"/>
      <c r="CZ10" s="62"/>
      <c r="DA10" s="62"/>
      <c r="DB10" s="62"/>
      <c r="DC10" s="62"/>
      <c r="DD10" s="62"/>
      <c r="DE10" s="62"/>
      <c r="DF10" s="65"/>
      <c r="DG10" s="62"/>
      <c r="DH10" s="62"/>
      <c r="DI10" s="62"/>
      <c r="DJ10" s="62"/>
      <c r="DK10" s="62"/>
      <c r="DL10" s="62"/>
      <c r="DM10" s="62"/>
      <c r="DN10" s="65"/>
      <c r="DO10" s="62"/>
      <c r="DP10" s="62"/>
      <c r="DQ10" s="62"/>
      <c r="DR10" s="62"/>
      <c r="DS10" s="62"/>
      <c r="DT10" s="62"/>
      <c r="DU10" s="62"/>
      <c r="DV10" s="65"/>
      <c r="DW10" s="62"/>
      <c r="DX10" s="62"/>
      <c r="DY10" s="62"/>
      <c r="DZ10" s="62"/>
      <c r="EA10" s="62"/>
      <c r="EB10" s="62"/>
      <c r="EC10" s="62"/>
      <c r="ED10" s="65"/>
      <c r="EE10" s="62"/>
      <c r="EF10" s="62"/>
      <c r="EG10" s="62"/>
      <c r="EH10" s="62"/>
      <c r="EI10" s="62"/>
      <c r="EJ10" s="62"/>
      <c r="EK10" s="62"/>
      <c r="EL10" s="65"/>
      <c r="EM10" s="62"/>
      <c r="EN10" s="62"/>
      <c r="EO10" s="62"/>
      <c r="EP10" s="62"/>
      <c r="EQ10" s="62"/>
      <c r="ER10" s="62"/>
      <c r="ES10" s="62"/>
      <c r="ET10" s="65"/>
      <c r="EU10" s="62"/>
      <c r="EV10" s="62"/>
      <c r="EW10" s="62"/>
      <c r="EX10" s="62"/>
      <c r="EY10" s="62"/>
      <c r="EZ10" s="62"/>
      <c r="FA10" s="62"/>
      <c r="FB10" s="65"/>
      <c r="FC10" s="62"/>
      <c r="FD10" s="62"/>
      <c r="FE10" s="62"/>
      <c r="FF10" s="62"/>
      <c r="FG10" s="62"/>
      <c r="FH10" s="62"/>
      <c r="FI10" s="62"/>
      <c r="FJ10" s="65"/>
      <c r="FK10" s="62"/>
      <c r="FL10" s="62"/>
      <c r="FM10" s="62"/>
      <c r="FN10" s="62"/>
      <c r="FO10" s="62"/>
      <c r="FP10" s="62"/>
      <c r="FQ10" s="62"/>
      <c r="FR10" s="65"/>
      <c r="FS10" s="62"/>
      <c r="FT10" s="62"/>
      <c r="FU10" s="62"/>
      <c r="FV10" s="62"/>
      <c r="FW10" s="62"/>
      <c r="FX10" s="62"/>
      <c r="FY10" s="62"/>
      <c r="FZ10" s="65"/>
      <c r="GA10" s="62"/>
      <c r="GB10" s="62"/>
      <c r="GC10" s="62"/>
      <c r="GD10" s="62"/>
      <c r="GE10" s="62"/>
      <c r="GF10" s="62"/>
      <c r="GG10" s="62"/>
      <c r="GH10" s="65"/>
      <c r="GI10" s="62"/>
      <c r="GJ10" s="62"/>
      <c r="GK10" s="62"/>
      <c r="GL10" s="62"/>
      <c r="GM10" s="62"/>
      <c r="GN10" s="62"/>
      <c r="GO10" s="62"/>
      <c r="GP10" s="65"/>
      <c r="GQ10" s="62"/>
      <c r="GR10" s="62"/>
      <c r="GS10" s="62"/>
      <c r="GT10" s="62"/>
      <c r="GU10" s="62"/>
      <c r="GV10" s="62"/>
      <c r="GW10" s="62"/>
      <c r="GX10" s="65"/>
      <c r="GY10" s="62"/>
      <c r="GZ10" s="62"/>
      <c r="HA10" s="62"/>
      <c r="HB10" s="62"/>
      <c r="HC10" s="62"/>
      <c r="HD10" s="62"/>
      <c r="HE10" s="62"/>
      <c r="HF10" s="65"/>
      <c r="HG10" s="62"/>
      <c r="HH10" s="62"/>
      <c r="HI10" s="62"/>
      <c r="HJ10" s="62"/>
      <c r="HK10" s="62"/>
      <c r="HL10" s="62"/>
      <c r="HM10" s="62"/>
      <c r="HN10" s="65"/>
      <c r="HO10" s="62"/>
      <c r="HP10" s="62"/>
      <c r="HQ10" s="62"/>
      <c r="HR10" s="62"/>
      <c r="HS10" s="62"/>
    </row>
    <row r="11" spans="1:227" s="66" customFormat="1" ht="13.5" thickBot="1">
      <c r="A11" s="68" t="s">
        <v>17</v>
      </c>
      <c r="B11" s="69"/>
      <c r="C11" s="68" t="s">
        <v>4</v>
      </c>
      <c r="D11" s="178"/>
      <c r="E11" s="178"/>
      <c r="F11" s="178"/>
      <c r="G11" s="178"/>
      <c r="H11" s="62"/>
      <c r="I11" s="62"/>
      <c r="J11" s="65"/>
      <c r="K11" s="65"/>
      <c r="L11" s="62"/>
      <c r="M11" s="62"/>
      <c r="N11" s="65"/>
      <c r="O11" s="65"/>
      <c r="P11" s="62"/>
      <c r="Q11" s="62"/>
      <c r="R11" s="65"/>
      <c r="S11" s="65"/>
      <c r="T11" s="62"/>
      <c r="U11" s="62"/>
      <c r="V11" s="65"/>
      <c r="W11" s="65"/>
      <c r="X11" s="62"/>
      <c r="Y11" s="62"/>
      <c r="Z11" s="65"/>
      <c r="AA11" s="65"/>
      <c r="AB11" s="62"/>
      <c r="AC11" s="62"/>
      <c r="AD11" s="65"/>
      <c r="AE11" s="65"/>
      <c r="AF11" s="62"/>
      <c r="AG11" s="62"/>
      <c r="AH11" s="65"/>
      <c r="AI11" s="65"/>
      <c r="AJ11" s="62"/>
      <c r="AK11" s="62"/>
      <c r="AL11" s="65"/>
      <c r="AM11" s="65"/>
      <c r="AN11" s="62"/>
      <c r="AO11" s="62"/>
      <c r="AP11" s="65"/>
      <c r="AQ11" s="65"/>
      <c r="AR11" s="62"/>
      <c r="AS11" s="62"/>
      <c r="AT11" s="65"/>
      <c r="AU11" s="65"/>
      <c r="AV11" s="62"/>
      <c r="AW11" s="62"/>
      <c r="AX11" s="65"/>
      <c r="AY11" s="65"/>
      <c r="AZ11" s="62"/>
      <c r="BA11" s="62"/>
      <c r="BB11" s="65"/>
      <c r="BC11" s="65"/>
      <c r="BD11" s="62"/>
      <c r="BE11" s="62"/>
      <c r="BF11" s="65"/>
      <c r="BG11" s="65"/>
      <c r="BH11" s="62"/>
      <c r="BI11" s="62"/>
      <c r="BJ11" s="65"/>
      <c r="BK11" s="65"/>
      <c r="BL11" s="62"/>
      <c r="BM11" s="62"/>
      <c r="BN11" s="65"/>
      <c r="BO11" s="65"/>
      <c r="BP11" s="62"/>
      <c r="BQ11" s="62"/>
      <c r="BR11" s="65"/>
      <c r="BS11" s="65"/>
      <c r="BT11" s="62"/>
      <c r="BU11" s="62"/>
      <c r="BV11" s="65"/>
      <c r="BW11" s="65"/>
      <c r="BX11" s="62"/>
      <c r="BY11" s="62"/>
      <c r="BZ11" s="65"/>
      <c r="CA11" s="65"/>
      <c r="CB11" s="62"/>
      <c r="CC11" s="62"/>
      <c r="CD11" s="65"/>
      <c r="CE11" s="65"/>
      <c r="CF11" s="62"/>
      <c r="CG11" s="62"/>
      <c r="CH11" s="65"/>
      <c r="CI11" s="65"/>
      <c r="CJ11" s="62"/>
      <c r="CK11" s="62"/>
      <c r="CL11" s="65"/>
      <c r="CM11" s="65"/>
      <c r="CN11" s="62"/>
      <c r="CO11" s="62"/>
      <c r="CP11" s="65"/>
      <c r="CQ11" s="65"/>
      <c r="CR11" s="62"/>
      <c r="CS11" s="62"/>
      <c r="CT11" s="65"/>
      <c r="CU11" s="65"/>
      <c r="CV11" s="62"/>
      <c r="CW11" s="62"/>
      <c r="CX11" s="65"/>
      <c r="CY11" s="65"/>
      <c r="CZ11" s="62"/>
      <c r="DA11" s="62"/>
      <c r="DB11" s="65"/>
      <c r="DC11" s="65"/>
      <c r="DD11" s="62"/>
      <c r="DE11" s="62"/>
      <c r="DF11" s="65"/>
      <c r="DG11" s="65"/>
      <c r="DH11" s="62"/>
      <c r="DI11" s="62"/>
      <c r="DJ11" s="65"/>
      <c r="DK11" s="65"/>
      <c r="DL11" s="62"/>
      <c r="DM11" s="62"/>
      <c r="DN11" s="65"/>
      <c r="DO11" s="65"/>
      <c r="DP11" s="62"/>
      <c r="DQ11" s="62"/>
      <c r="DR11" s="65"/>
      <c r="DS11" s="65"/>
      <c r="DT11" s="62"/>
      <c r="DU11" s="62"/>
      <c r="DV11" s="65"/>
      <c r="DW11" s="65"/>
      <c r="DX11" s="62"/>
      <c r="DY11" s="62"/>
      <c r="DZ11" s="65"/>
      <c r="EA11" s="65"/>
      <c r="EB11" s="62"/>
      <c r="EC11" s="62"/>
      <c r="ED11" s="65"/>
      <c r="EE11" s="65"/>
      <c r="EF11" s="62"/>
      <c r="EG11" s="62"/>
      <c r="EH11" s="65"/>
      <c r="EI11" s="65"/>
      <c r="EJ11" s="62"/>
      <c r="EK11" s="62"/>
      <c r="EL11" s="65"/>
      <c r="EM11" s="65"/>
      <c r="EN11" s="62"/>
      <c r="EO11" s="62"/>
      <c r="EP11" s="65"/>
      <c r="EQ11" s="65"/>
      <c r="ER11" s="62"/>
      <c r="ES11" s="62"/>
      <c r="ET11" s="65"/>
      <c r="EU11" s="65"/>
      <c r="EV11" s="62"/>
      <c r="EW11" s="62"/>
      <c r="EX11" s="65"/>
      <c r="EY11" s="65"/>
      <c r="EZ11" s="62"/>
      <c r="FA11" s="62"/>
      <c r="FB11" s="65"/>
      <c r="FC11" s="65"/>
      <c r="FD11" s="62"/>
      <c r="FE11" s="62"/>
      <c r="FF11" s="65"/>
      <c r="FG11" s="65"/>
      <c r="FH11" s="62"/>
      <c r="FI11" s="62"/>
      <c r="FJ11" s="65"/>
      <c r="FK11" s="65"/>
      <c r="FL11" s="62"/>
      <c r="FM11" s="62"/>
      <c r="FN11" s="65"/>
      <c r="FO11" s="65"/>
      <c r="FP11" s="62"/>
      <c r="FQ11" s="62"/>
      <c r="FR11" s="65"/>
      <c r="FS11" s="65"/>
      <c r="FT11" s="62"/>
      <c r="FU11" s="62"/>
      <c r="FV11" s="65"/>
      <c r="FW11" s="65"/>
      <c r="FX11" s="62"/>
      <c r="FY11" s="62"/>
      <c r="FZ11" s="65"/>
      <c r="GA11" s="65"/>
      <c r="GB11" s="62"/>
      <c r="GC11" s="62"/>
      <c r="GD11" s="65"/>
      <c r="GE11" s="65"/>
      <c r="GF11" s="62"/>
      <c r="GG11" s="62"/>
      <c r="GH11" s="65"/>
      <c r="GI11" s="65"/>
      <c r="GJ11" s="62"/>
      <c r="GK11" s="62"/>
      <c r="GL11" s="65"/>
      <c r="GM11" s="65"/>
      <c r="GN11" s="62"/>
      <c r="GO11" s="62"/>
      <c r="GP11" s="65"/>
      <c r="GQ11" s="65"/>
      <c r="GR11" s="62"/>
      <c r="GS11" s="62"/>
      <c r="GT11" s="65"/>
      <c r="GU11" s="65"/>
      <c r="GV11" s="62"/>
      <c r="GW11" s="62"/>
      <c r="GX11" s="65"/>
      <c r="GY11" s="65"/>
      <c r="GZ11" s="62"/>
      <c r="HA11" s="62"/>
      <c r="HB11" s="65"/>
      <c r="HC11" s="65"/>
      <c r="HD11" s="62"/>
      <c r="HE11" s="62"/>
      <c r="HF11" s="65"/>
      <c r="HG11" s="65"/>
      <c r="HH11" s="62"/>
      <c r="HI11" s="62"/>
      <c r="HJ11" s="65"/>
      <c r="HK11" s="65"/>
      <c r="HL11" s="62"/>
      <c r="HM11" s="62"/>
      <c r="HN11" s="65"/>
      <c r="HO11" s="65"/>
      <c r="HP11" s="62"/>
      <c r="HQ11" s="62"/>
      <c r="HR11" s="65"/>
      <c r="HS11" s="65"/>
    </row>
    <row r="12" spans="1:227" ht="15.75" thickBot="1">
      <c r="A12" s="167" t="s">
        <v>19</v>
      </c>
      <c r="B12" s="167"/>
      <c r="C12" s="167"/>
      <c r="D12" s="167"/>
      <c r="E12" s="167"/>
      <c r="F12" s="167"/>
      <c r="G12" s="167"/>
      <c r="H12" s="61"/>
      <c r="I12" s="61"/>
      <c r="J12" s="67"/>
      <c r="K12" s="67"/>
      <c r="L12" s="61"/>
      <c r="M12" s="61"/>
      <c r="N12" s="67"/>
      <c r="O12" s="67"/>
      <c r="P12" s="61"/>
      <c r="Q12" s="61"/>
      <c r="R12" s="67"/>
      <c r="S12" s="67"/>
      <c r="T12" s="61"/>
      <c r="U12" s="61"/>
      <c r="V12" s="67"/>
      <c r="W12" s="67"/>
      <c r="X12" s="61"/>
      <c r="Y12" s="61"/>
      <c r="Z12" s="67"/>
      <c r="AA12" s="67"/>
      <c r="AB12" s="61"/>
      <c r="AC12" s="61"/>
      <c r="AD12" s="67"/>
      <c r="AE12" s="67"/>
      <c r="AF12" s="61"/>
      <c r="AG12" s="61"/>
      <c r="AH12" s="67"/>
      <c r="AI12" s="67"/>
      <c r="AJ12" s="61"/>
      <c r="AK12" s="61"/>
      <c r="AL12" s="67"/>
      <c r="AM12" s="67"/>
      <c r="AN12" s="61"/>
      <c r="AO12" s="61"/>
      <c r="AP12" s="67"/>
      <c r="AQ12" s="67"/>
      <c r="AR12" s="61"/>
      <c r="AS12" s="61"/>
      <c r="AT12" s="67"/>
      <c r="AU12" s="67"/>
      <c r="AV12" s="61"/>
      <c r="AW12" s="61"/>
      <c r="AX12" s="67"/>
      <c r="AY12" s="67"/>
      <c r="AZ12" s="61"/>
      <c r="BA12" s="61"/>
      <c r="BB12" s="67"/>
      <c r="BC12" s="67"/>
      <c r="BD12" s="61"/>
      <c r="BE12" s="61"/>
      <c r="BF12" s="67"/>
      <c r="BG12" s="67"/>
      <c r="BH12" s="61"/>
      <c r="BI12" s="61"/>
      <c r="BJ12" s="67"/>
      <c r="BK12" s="67"/>
      <c r="BL12" s="61"/>
      <c r="BM12" s="61"/>
      <c r="BN12" s="67"/>
      <c r="BO12" s="67"/>
      <c r="BP12" s="61"/>
      <c r="BQ12" s="61"/>
      <c r="BR12" s="67"/>
      <c r="BS12" s="67"/>
      <c r="BT12" s="61"/>
      <c r="BU12" s="61"/>
      <c r="BV12" s="67"/>
      <c r="BW12" s="67"/>
      <c r="BX12" s="61"/>
      <c r="BY12" s="61"/>
      <c r="BZ12" s="67"/>
      <c r="CA12" s="67"/>
      <c r="CB12" s="61"/>
      <c r="CC12" s="61"/>
      <c r="CD12" s="67"/>
      <c r="CE12" s="67"/>
      <c r="CF12" s="61"/>
      <c r="CG12" s="61"/>
      <c r="CH12" s="67"/>
      <c r="CI12" s="67"/>
      <c r="CJ12" s="61"/>
      <c r="CK12" s="61"/>
      <c r="CL12" s="67"/>
      <c r="CM12" s="67"/>
      <c r="CN12" s="61"/>
      <c r="CO12" s="61"/>
      <c r="CP12" s="67"/>
      <c r="CQ12" s="67"/>
      <c r="CR12" s="61"/>
      <c r="CS12" s="61"/>
      <c r="CT12" s="67"/>
      <c r="CU12" s="67"/>
      <c r="CV12" s="61"/>
      <c r="CW12" s="61"/>
      <c r="CX12" s="67"/>
      <c r="CY12" s="67"/>
      <c r="CZ12" s="61"/>
      <c r="DA12" s="61"/>
      <c r="DB12" s="67"/>
      <c r="DC12" s="67"/>
      <c r="DD12" s="61"/>
      <c r="DE12" s="61"/>
      <c r="DF12" s="67"/>
      <c r="DG12" s="67"/>
      <c r="DH12" s="61"/>
      <c r="DI12" s="61"/>
      <c r="DJ12" s="67"/>
      <c r="DK12" s="67"/>
      <c r="DL12" s="61"/>
      <c r="DM12" s="61"/>
      <c r="DN12" s="67"/>
      <c r="DO12" s="67"/>
      <c r="DP12" s="61"/>
      <c r="DQ12" s="61"/>
      <c r="DR12" s="67"/>
      <c r="DS12" s="67"/>
      <c r="DT12" s="61"/>
      <c r="DU12" s="61"/>
      <c r="DV12" s="67"/>
      <c r="DW12" s="67"/>
      <c r="DX12" s="61"/>
      <c r="DY12" s="61"/>
      <c r="DZ12" s="67"/>
      <c r="EA12" s="67"/>
      <c r="EB12" s="61"/>
      <c r="EC12" s="61"/>
      <c r="ED12" s="67"/>
      <c r="EE12" s="67"/>
      <c r="EF12" s="61"/>
      <c r="EG12" s="61"/>
      <c r="EH12" s="67"/>
      <c r="EI12" s="67"/>
      <c r="EJ12" s="61"/>
      <c r="EK12" s="61"/>
      <c r="EL12" s="67"/>
      <c r="EM12" s="67"/>
      <c r="EN12" s="61"/>
      <c r="EO12" s="61"/>
      <c r="EP12" s="67"/>
      <c r="EQ12" s="67"/>
      <c r="ER12" s="61"/>
      <c r="ES12" s="61"/>
      <c r="ET12" s="67"/>
      <c r="EU12" s="67"/>
      <c r="EV12" s="61"/>
      <c r="EW12" s="61"/>
      <c r="EX12" s="67"/>
      <c r="EY12" s="67"/>
      <c r="EZ12" s="61"/>
      <c r="FA12" s="61"/>
      <c r="FB12" s="67"/>
      <c r="FC12" s="67"/>
      <c r="FD12" s="61"/>
      <c r="FE12" s="61"/>
      <c r="FF12" s="67"/>
      <c r="FG12" s="67"/>
      <c r="FH12" s="61"/>
      <c r="FI12" s="61"/>
      <c r="FJ12" s="67"/>
      <c r="FK12" s="67"/>
      <c r="FL12" s="61"/>
      <c r="FM12" s="61"/>
      <c r="FN12" s="67"/>
      <c r="FO12" s="67"/>
      <c r="FP12" s="61"/>
      <c r="FQ12" s="61"/>
      <c r="FR12" s="67"/>
      <c r="FS12" s="67"/>
      <c r="FT12" s="61"/>
      <c r="FU12" s="61"/>
      <c r="FV12" s="67"/>
      <c r="FW12" s="67"/>
      <c r="FX12" s="61"/>
      <c r="FY12" s="61"/>
      <c r="FZ12" s="67"/>
      <c r="GA12" s="67"/>
      <c r="GB12" s="61"/>
      <c r="GC12" s="61"/>
      <c r="GD12" s="67"/>
      <c r="GE12" s="67"/>
      <c r="GF12" s="61"/>
      <c r="GG12" s="61"/>
      <c r="GH12" s="67"/>
      <c r="GI12" s="67"/>
      <c r="GJ12" s="61"/>
      <c r="GK12" s="61"/>
      <c r="GL12" s="67"/>
      <c r="GM12" s="67"/>
      <c r="GN12" s="61"/>
      <c r="GO12" s="61"/>
      <c r="GP12" s="67"/>
      <c r="GQ12" s="67"/>
      <c r="GR12" s="61"/>
      <c r="GS12" s="61"/>
      <c r="GT12" s="67"/>
      <c r="GU12" s="67"/>
      <c r="GV12" s="61"/>
      <c r="GW12" s="61"/>
      <c r="GX12" s="67"/>
      <c r="GY12" s="67"/>
      <c r="GZ12" s="61"/>
      <c r="HA12" s="61"/>
      <c r="HB12" s="67"/>
      <c r="HC12" s="67"/>
      <c r="HD12" s="61"/>
      <c r="HE12" s="61"/>
      <c r="HF12" s="67"/>
      <c r="HG12" s="67"/>
      <c r="HH12" s="61"/>
      <c r="HI12" s="61"/>
      <c r="HJ12" s="67"/>
      <c r="HK12" s="67"/>
      <c r="HL12" s="61"/>
      <c r="HM12" s="61"/>
      <c r="HN12" s="67"/>
      <c r="HO12" s="67"/>
      <c r="HP12" s="61"/>
      <c r="HQ12" s="61"/>
      <c r="HR12" s="67"/>
      <c r="HS12" s="67"/>
    </row>
    <row r="13" spans="1:227" ht="21.75" customHeight="1">
      <c r="A13" s="179" t="s">
        <v>9</v>
      </c>
      <c r="B13" s="181" t="s">
        <v>0</v>
      </c>
      <c r="C13" s="183" t="s">
        <v>1</v>
      </c>
      <c r="D13" s="179" t="s">
        <v>2</v>
      </c>
      <c r="E13" s="185" t="s">
        <v>51</v>
      </c>
      <c r="F13" s="185"/>
      <c r="G13" s="186" t="s">
        <v>42</v>
      </c>
    </row>
    <row r="14" spans="1:227" ht="28.5" customHeight="1" thickBot="1">
      <c r="A14" s="180"/>
      <c r="B14" s="182"/>
      <c r="C14" s="184"/>
      <c r="D14" s="180"/>
      <c r="E14" s="70" t="s">
        <v>3</v>
      </c>
      <c r="F14" s="70" t="s">
        <v>5</v>
      </c>
      <c r="G14" s="187"/>
    </row>
    <row r="15" spans="1:227" ht="25.5" customHeight="1">
      <c r="A15" s="71" t="s">
        <v>392</v>
      </c>
      <c r="B15" s="188"/>
      <c r="C15" s="188"/>
      <c r="D15" s="188"/>
      <c r="E15" s="72"/>
      <c r="F15" s="72"/>
      <c r="G15" s="72"/>
    </row>
    <row r="16" spans="1:227">
      <c r="A16" s="73" t="s">
        <v>10</v>
      </c>
      <c r="B16" s="74" t="s">
        <v>11</v>
      </c>
      <c r="C16" s="75"/>
      <c r="D16" s="75"/>
      <c r="E16" s="75"/>
      <c r="F16" s="75"/>
      <c r="G16" s="96"/>
    </row>
    <row r="17" spans="1:7">
      <c r="A17" s="130">
        <v>1</v>
      </c>
      <c r="B17" s="131" t="s">
        <v>393</v>
      </c>
      <c r="C17" s="76"/>
      <c r="D17" s="77"/>
      <c r="E17" s="100"/>
      <c r="F17" s="100"/>
      <c r="G17" s="100"/>
    </row>
    <row r="18" spans="1:7">
      <c r="A18" s="132" t="s">
        <v>14</v>
      </c>
      <c r="B18" s="133" t="s">
        <v>394</v>
      </c>
      <c r="C18" s="134">
        <v>1</v>
      </c>
      <c r="D18" s="134" t="s">
        <v>481</v>
      </c>
      <c r="E18" s="136" t="s">
        <v>57</v>
      </c>
      <c r="F18" s="160"/>
      <c r="G18" s="137">
        <f t="shared" ref="G18:G53" si="0">SUM(E18,F18)*C18</f>
        <v>0</v>
      </c>
    </row>
    <row r="19" spans="1:7" ht="30" customHeight="1">
      <c r="A19" s="132" t="s">
        <v>15</v>
      </c>
      <c r="B19" s="133" t="s">
        <v>395</v>
      </c>
      <c r="C19" s="134">
        <v>5</v>
      </c>
      <c r="D19" s="135" t="s">
        <v>396</v>
      </c>
      <c r="E19" s="136" t="s">
        <v>57</v>
      </c>
      <c r="F19" s="160"/>
      <c r="G19" s="137">
        <f t="shared" si="0"/>
        <v>0</v>
      </c>
    </row>
    <row r="20" spans="1:7">
      <c r="A20" s="138">
        <v>2</v>
      </c>
      <c r="B20" s="139" t="s">
        <v>397</v>
      </c>
      <c r="C20" s="140"/>
      <c r="D20" s="134"/>
      <c r="E20" s="141"/>
      <c r="F20" s="141"/>
      <c r="G20" s="141"/>
    </row>
    <row r="21" spans="1:7">
      <c r="A21" s="142" t="s">
        <v>55</v>
      </c>
      <c r="B21" s="133" t="s">
        <v>398</v>
      </c>
      <c r="C21" s="134">
        <v>1</v>
      </c>
      <c r="D21" s="134" t="s">
        <v>481</v>
      </c>
      <c r="E21" s="136" t="s">
        <v>57</v>
      </c>
      <c r="F21" s="160"/>
      <c r="G21" s="137">
        <f t="shared" si="0"/>
        <v>0</v>
      </c>
    </row>
    <row r="22" spans="1:7">
      <c r="A22" s="142" t="s">
        <v>68</v>
      </c>
      <c r="B22" s="133" t="s">
        <v>782</v>
      </c>
      <c r="C22" s="134">
        <v>1</v>
      </c>
      <c r="D22" s="134" t="s">
        <v>481</v>
      </c>
      <c r="E22" s="136" t="s">
        <v>57</v>
      </c>
      <c r="F22" s="160"/>
      <c r="G22" s="137">
        <f t="shared" si="0"/>
        <v>0</v>
      </c>
    </row>
    <row r="23" spans="1:7">
      <c r="A23" s="142" t="s">
        <v>69</v>
      </c>
      <c r="B23" s="133" t="s">
        <v>399</v>
      </c>
      <c r="C23" s="134">
        <v>1</v>
      </c>
      <c r="D23" s="134" t="s">
        <v>481</v>
      </c>
      <c r="E23" s="136" t="s">
        <v>57</v>
      </c>
      <c r="F23" s="160"/>
      <c r="G23" s="137">
        <f t="shared" si="0"/>
        <v>0</v>
      </c>
    </row>
    <row r="24" spans="1:7">
      <c r="A24" s="142" t="s">
        <v>70</v>
      </c>
      <c r="B24" s="133" t="s">
        <v>400</v>
      </c>
      <c r="C24" s="134">
        <v>1</v>
      </c>
      <c r="D24" s="134" t="s">
        <v>481</v>
      </c>
      <c r="E24" s="136" t="s">
        <v>57</v>
      </c>
      <c r="F24" s="160"/>
      <c r="G24" s="137">
        <f t="shared" si="0"/>
        <v>0</v>
      </c>
    </row>
    <row r="25" spans="1:7">
      <c r="A25" s="138">
        <v>3</v>
      </c>
      <c r="B25" s="139" t="s">
        <v>401</v>
      </c>
      <c r="C25" s="140"/>
      <c r="D25" s="134"/>
      <c r="E25" s="141"/>
      <c r="F25" s="141"/>
      <c r="G25" s="141"/>
    </row>
    <row r="26" spans="1:7">
      <c r="A26" s="142" t="s">
        <v>63</v>
      </c>
      <c r="B26" s="133" t="s">
        <v>402</v>
      </c>
      <c r="C26" s="140">
        <v>70</v>
      </c>
      <c r="D26" s="135" t="s">
        <v>403</v>
      </c>
      <c r="E26" s="136" t="s">
        <v>57</v>
      </c>
      <c r="F26" s="160"/>
      <c r="G26" s="137">
        <f t="shared" si="0"/>
        <v>0</v>
      </c>
    </row>
    <row r="27" spans="1:7" s="79" customFormat="1" ht="25.5">
      <c r="A27" s="142" t="s">
        <v>67</v>
      </c>
      <c r="B27" s="80" t="s">
        <v>862</v>
      </c>
      <c r="C27" s="140">
        <v>1</v>
      </c>
      <c r="D27" s="134" t="s">
        <v>481</v>
      </c>
      <c r="E27" s="160"/>
      <c r="F27" s="160"/>
      <c r="G27" s="137">
        <f t="shared" si="0"/>
        <v>0</v>
      </c>
    </row>
    <row r="28" spans="1:7" s="79" customFormat="1" ht="14.25">
      <c r="A28" s="142" t="s">
        <v>95</v>
      </c>
      <c r="B28" s="80" t="s">
        <v>404</v>
      </c>
      <c r="C28" s="140">
        <v>30</v>
      </c>
      <c r="D28" s="135" t="s">
        <v>777</v>
      </c>
      <c r="E28" s="136" t="s">
        <v>57</v>
      </c>
      <c r="F28" s="160"/>
      <c r="G28" s="137">
        <f t="shared" si="0"/>
        <v>0</v>
      </c>
    </row>
    <row r="29" spans="1:7" s="79" customFormat="1" ht="39" customHeight="1">
      <c r="A29" s="142" t="s">
        <v>96</v>
      </c>
      <c r="B29" s="80" t="s">
        <v>405</v>
      </c>
      <c r="C29" s="140">
        <v>3</v>
      </c>
      <c r="D29" s="135" t="s">
        <v>778</v>
      </c>
      <c r="E29" s="136" t="s">
        <v>57</v>
      </c>
      <c r="F29" s="160"/>
      <c r="G29" s="137">
        <f t="shared" si="0"/>
        <v>0</v>
      </c>
    </row>
    <row r="30" spans="1:7" s="79" customFormat="1" ht="24" customHeight="1">
      <c r="A30" s="142" t="s">
        <v>97</v>
      </c>
      <c r="B30" s="133" t="s">
        <v>406</v>
      </c>
      <c r="C30" s="140">
        <v>20</v>
      </c>
      <c r="D30" s="135" t="s">
        <v>53</v>
      </c>
      <c r="E30" s="136" t="s">
        <v>57</v>
      </c>
      <c r="F30" s="160"/>
      <c r="G30" s="137">
        <f t="shared" si="0"/>
        <v>0</v>
      </c>
    </row>
    <row r="31" spans="1:7" s="79" customFormat="1" ht="24" customHeight="1">
      <c r="A31" s="142" t="s">
        <v>98</v>
      </c>
      <c r="B31" s="133" t="s">
        <v>785</v>
      </c>
      <c r="C31" s="140">
        <v>17</v>
      </c>
      <c r="D31" s="135" t="s">
        <v>53</v>
      </c>
      <c r="E31" s="136" t="s">
        <v>57</v>
      </c>
      <c r="F31" s="160"/>
      <c r="G31" s="137">
        <f t="shared" si="0"/>
        <v>0</v>
      </c>
    </row>
    <row r="32" spans="1:7" s="79" customFormat="1" ht="12.75">
      <c r="A32" s="142" t="s">
        <v>106</v>
      </c>
      <c r="B32" s="133" t="s">
        <v>407</v>
      </c>
      <c r="C32" s="140">
        <v>1</v>
      </c>
      <c r="D32" s="134" t="s">
        <v>481</v>
      </c>
      <c r="E32" s="136" t="s">
        <v>57</v>
      </c>
      <c r="F32" s="160"/>
      <c r="G32" s="137">
        <f t="shared" si="0"/>
        <v>0</v>
      </c>
    </row>
    <row r="33" spans="1:7" s="79" customFormat="1" ht="12.75">
      <c r="A33" s="142" t="s">
        <v>107</v>
      </c>
      <c r="B33" s="80" t="s">
        <v>135</v>
      </c>
      <c r="C33" s="140">
        <v>1</v>
      </c>
      <c r="D33" s="134" t="s">
        <v>481</v>
      </c>
      <c r="E33" s="160"/>
      <c r="F33" s="160"/>
      <c r="G33" s="137">
        <f t="shared" si="0"/>
        <v>0</v>
      </c>
    </row>
    <row r="34" spans="1:7" s="79" customFormat="1" ht="12.75">
      <c r="A34" s="142" t="s">
        <v>115</v>
      </c>
      <c r="B34" s="133" t="s">
        <v>408</v>
      </c>
      <c r="C34" s="140">
        <v>1</v>
      </c>
      <c r="D34" s="135" t="s">
        <v>90</v>
      </c>
      <c r="E34" s="136" t="s">
        <v>57</v>
      </c>
      <c r="F34" s="160"/>
      <c r="G34" s="137">
        <f t="shared" si="0"/>
        <v>0</v>
      </c>
    </row>
    <row r="35" spans="1:7" s="79" customFormat="1" ht="31.5" customHeight="1">
      <c r="A35" s="142" t="s">
        <v>116</v>
      </c>
      <c r="B35" s="80" t="s">
        <v>319</v>
      </c>
      <c r="C35" s="140">
        <v>1</v>
      </c>
      <c r="D35" s="134" t="s">
        <v>481</v>
      </c>
      <c r="E35" s="160"/>
      <c r="F35" s="160"/>
      <c r="G35" s="137">
        <f t="shared" si="0"/>
        <v>0</v>
      </c>
    </row>
    <row r="36" spans="1:7" s="79" customFormat="1" ht="25.5">
      <c r="A36" s="142" t="s">
        <v>117</v>
      </c>
      <c r="B36" s="80" t="s">
        <v>779</v>
      </c>
      <c r="C36" s="140">
        <v>2</v>
      </c>
      <c r="D36" s="134" t="s">
        <v>481</v>
      </c>
      <c r="E36" s="160"/>
      <c r="F36" s="160"/>
      <c r="G36" s="137">
        <f t="shared" si="0"/>
        <v>0</v>
      </c>
    </row>
    <row r="37" spans="1:7" s="79" customFormat="1" ht="12.75">
      <c r="A37" s="142" t="s">
        <v>118</v>
      </c>
      <c r="B37" s="133" t="s">
        <v>409</v>
      </c>
      <c r="C37" s="140">
        <v>2</v>
      </c>
      <c r="D37" s="134" t="s">
        <v>481</v>
      </c>
      <c r="E37" s="160"/>
      <c r="F37" s="160"/>
      <c r="G37" s="137">
        <f t="shared" si="0"/>
        <v>0</v>
      </c>
    </row>
    <row r="38" spans="1:7" s="79" customFormat="1" ht="12.75">
      <c r="A38" s="142" t="s">
        <v>119</v>
      </c>
      <c r="B38" s="133" t="s">
        <v>410</v>
      </c>
      <c r="C38" s="140">
        <v>6</v>
      </c>
      <c r="D38" s="135" t="s">
        <v>62</v>
      </c>
      <c r="E38" s="136" t="s">
        <v>57</v>
      </c>
      <c r="F38" s="160"/>
      <c r="G38" s="137">
        <f t="shared" si="0"/>
        <v>0</v>
      </c>
    </row>
    <row r="39" spans="1:7" s="79" customFormat="1" ht="12.75">
      <c r="A39" s="142" t="s">
        <v>596</v>
      </c>
      <c r="B39" s="133" t="s">
        <v>411</v>
      </c>
      <c r="C39" s="140">
        <v>25</v>
      </c>
      <c r="D39" s="135" t="s">
        <v>62</v>
      </c>
      <c r="E39" s="136" t="s">
        <v>57</v>
      </c>
      <c r="F39" s="160"/>
      <c r="G39" s="137">
        <f t="shared" si="0"/>
        <v>0</v>
      </c>
    </row>
    <row r="40" spans="1:7" s="79" customFormat="1" ht="12.75">
      <c r="A40" s="142" t="s">
        <v>597</v>
      </c>
      <c r="B40" s="133" t="s">
        <v>412</v>
      </c>
      <c r="C40" s="140">
        <v>25</v>
      </c>
      <c r="D40" s="135" t="s">
        <v>62</v>
      </c>
      <c r="E40" s="136" t="s">
        <v>57</v>
      </c>
      <c r="F40" s="160"/>
      <c r="G40" s="137">
        <f t="shared" si="0"/>
        <v>0</v>
      </c>
    </row>
    <row r="41" spans="1:7">
      <c r="A41" s="138">
        <v>4</v>
      </c>
      <c r="B41" s="139" t="s">
        <v>569</v>
      </c>
      <c r="C41" s="140"/>
      <c r="D41" s="134"/>
      <c r="E41" s="141"/>
      <c r="F41" s="141"/>
      <c r="G41" s="141"/>
    </row>
    <row r="42" spans="1:7">
      <c r="A42" s="142" t="s">
        <v>56</v>
      </c>
      <c r="B42" s="133" t="s">
        <v>413</v>
      </c>
      <c r="C42" s="140">
        <v>3</v>
      </c>
      <c r="D42" s="135" t="s">
        <v>403</v>
      </c>
      <c r="E42" s="160"/>
      <c r="F42" s="160"/>
      <c r="G42" s="137">
        <f t="shared" si="0"/>
        <v>0</v>
      </c>
    </row>
    <row r="43" spans="1:7">
      <c r="A43" s="138">
        <v>5</v>
      </c>
      <c r="B43" s="139" t="s">
        <v>414</v>
      </c>
      <c r="C43" s="140"/>
      <c r="D43" s="134"/>
      <c r="E43" s="141"/>
      <c r="F43" s="141"/>
      <c r="G43" s="141"/>
    </row>
    <row r="44" spans="1:7">
      <c r="A44" s="142" t="s">
        <v>27</v>
      </c>
      <c r="B44" s="133" t="s">
        <v>415</v>
      </c>
      <c r="C44" s="140">
        <v>2</v>
      </c>
      <c r="D44" s="135" t="s">
        <v>403</v>
      </c>
      <c r="E44" s="160"/>
      <c r="F44" s="160"/>
      <c r="G44" s="137">
        <f t="shared" si="0"/>
        <v>0</v>
      </c>
    </row>
    <row r="45" spans="1:7">
      <c r="A45" s="138">
        <v>6</v>
      </c>
      <c r="B45" s="139" t="s">
        <v>416</v>
      </c>
      <c r="C45" s="140"/>
      <c r="D45" s="134"/>
      <c r="E45" s="141"/>
      <c r="F45" s="141"/>
      <c r="G45" s="141"/>
    </row>
    <row r="46" spans="1:7">
      <c r="A46" s="142" t="s">
        <v>64</v>
      </c>
      <c r="B46" s="80" t="s">
        <v>417</v>
      </c>
      <c r="C46" s="140">
        <v>21</v>
      </c>
      <c r="D46" s="135" t="s">
        <v>53</v>
      </c>
      <c r="E46" s="160"/>
      <c r="F46" s="160"/>
      <c r="G46" s="137">
        <f t="shared" si="0"/>
        <v>0</v>
      </c>
    </row>
    <row r="47" spans="1:7" ht="25.5">
      <c r="A47" s="142" t="s">
        <v>65</v>
      </c>
      <c r="B47" s="80" t="s">
        <v>290</v>
      </c>
      <c r="C47" s="140">
        <v>145</v>
      </c>
      <c r="D47" s="135" t="s">
        <v>53</v>
      </c>
      <c r="E47" s="160"/>
      <c r="F47" s="160"/>
      <c r="G47" s="137">
        <f t="shared" si="0"/>
        <v>0</v>
      </c>
    </row>
    <row r="48" spans="1:7">
      <c r="A48" s="142" t="s">
        <v>280</v>
      </c>
      <c r="B48" s="133" t="s">
        <v>788</v>
      </c>
      <c r="C48" s="143">
        <v>12</v>
      </c>
      <c r="D48" s="135" t="s">
        <v>53</v>
      </c>
      <c r="E48" s="78"/>
      <c r="F48" s="78"/>
      <c r="G48" s="137">
        <f t="shared" si="0"/>
        <v>0</v>
      </c>
    </row>
    <row r="49" spans="1:7" ht="47.45" customHeight="1">
      <c r="A49" s="138">
        <v>7</v>
      </c>
      <c r="B49" s="139" t="s">
        <v>570</v>
      </c>
      <c r="C49" s="140"/>
      <c r="D49" s="134"/>
      <c r="E49" s="141"/>
      <c r="F49" s="141"/>
      <c r="G49" s="141"/>
    </row>
    <row r="50" spans="1:7" ht="38.25">
      <c r="A50" s="142" t="s">
        <v>66</v>
      </c>
      <c r="B50" s="80" t="s">
        <v>768</v>
      </c>
      <c r="C50" s="140">
        <v>1</v>
      </c>
      <c r="D50" s="134" t="s">
        <v>481</v>
      </c>
      <c r="E50" s="160"/>
      <c r="F50" s="160"/>
      <c r="G50" s="137">
        <f t="shared" si="0"/>
        <v>0</v>
      </c>
    </row>
    <row r="51" spans="1:7" ht="25.5">
      <c r="A51" s="142" t="s">
        <v>133</v>
      </c>
      <c r="B51" s="80" t="s">
        <v>418</v>
      </c>
      <c r="C51" s="140">
        <v>1</v>
      </c>
      <c r="D51" s="134" t="s">
        <v>481</v>
      </c>
      <c r="E51" s="160"/>
      <c r="F51" s="160"/>
      <c r="G51" s="137">
        <f t="shared" si="0"/>
        <v>0</v>
      </c>
    </row>
    <row r="52" spans="1:7" ht="29.1" customHeight="1">
      <c r="A52" s="142" t="s">
        <v>137</v>
      </c>
      <c r="B52" s="80" t="s">
        <v>419</v>
      </c>
      <c r="C52" s="140">
        <v>1</v>
      </c>
      <c r="D52" s="134" t="s">
        <v>481</v>
      </c>
      <c r="E52" s="160"/>
      <c r="F52" s="160"/>
      <c r="G52" s="137">
        <f t="shared" si="0"/>
        <v>0</v>
      </c>
    </row>
    <row r="53" spans="1:7">
      <c r="A53" s="142" t="s">
        <v>315</v>
      </c>
      <c r="B53" s="80" t="s">
        <v>421</v>
      </c>
      <c r="C53" s="140">
        <v>1</v>
      </c>
      <c r="D53" s="134" t="s">
        <v>481</v>
      </c>
      <c r="E53" s="160"/>
      <c r="F53" s="160"/>
      <c r="G53" s="137">
        <f t="shared" si="0"/>
        <v>0</v>
      </c>
    </row>
    <row r="54" spans="1:7">
      <c r="A54" s="138">
        <v>8</v>
      </c>
      <c r="B54" s="139" t="s">
        <v>422</v>
      </c>
      <c r="C54" s="140"/>
      <c r="D54" s="134"/>
      <c r="E54" s="141"/>
      <c r="F54" s="141"/>
      <c r="G54" s="137"/>
    </row>
    <row r="55" spans="1:7" ht="30.6" customHeight="1">
      <c r="A55" s="142" t="s">
        <v>121</v>
      </c>
      <c r="B55" s="80" t="s">
        <v>423</v>
      </c>
      <c r="C55" s="140"/>
      <c r="D55" s="134"/>
      <c r="E55" s="136"/>
      <c r="F55" s="136"/>
      <c r="G55" s="137"/>
    </row>
    <row r="56" spans="1:7" ht="30.6" customHeight="1">
      <c r="A56" s="142" t="s">
        <v>424</v>
      </c>
      <c r="B56" s="80" t="s">
        <v>866</v>
      </c>
      <c r="C56" s="140">
        <v>1</v>
      </c>
      <c r="D56" s="134" t="s">
        <v>403</v>
      </c>
      <c r="E56" s="160"/>
      <c r="F56" s="160"/>
      <c r="G56" s="137">
        <f t="shared" ref="G56:G63" si="1">SUM(E56,F56)*C56</f>
        <v>0</v>
      </c>
    </row>
    <row r="57" spans="1:7" ht="30.6" customHeight="1">
      <c r="A57" s="142" t="s">
        <v>426</v>
      </c>
      <c r="B57" s="80" t="s">
        <v>425</v>
      </c>
      <c r="C57" s="140">
        <v>4</v>
      </c>
      <c r="D57" s="134" t="s">
        <v>403</v>
      </c>
      <c r="E57" s="160"/>
      <c r="F57" s="160"/>
      <c r="G57" s="137">
        <f t="shared" ref="G57" si="2">SUM(E57,F57)*C57</f>
        <v>0</v>
      </c>
    </row>
    <row r="58" spans="1:7" ht="30.6" customHeight="1">
      <c r="A58" s="142" t="s">
        <v>428</v>
      </c>
      <c r="B58" s="80" t="s">
        <v>427</v>
      </c>
      <c r="C58" s="140">
        <v>5</v>
      </c>
      <c r="D58" s="134" t="s">
        <v>403</v>
      </c>
      <c r="E58" s="160"/>
      <c r="F58" s="160"/>
      <c r="G58" s="137">
        <f t="shared" si="1"/>
        <v>0</v>
      </c>
    </row>
    <row r="59" spans="1:7" ht="31.15" customHeight="1">
      <c r="A59" s="142" t="s">
        <v>430</v>
      </c>
      <c r="B59" s="80" t="s">
        <v>429</v>
      </c>
      <c r="C59" s="140">
        <v>2</v>
      </c>
      <c r="D59" s="134" t="s">
        <v>403</v>
      </c>
      <c r="E59" s="160"/>
      <c r="F59" s="160"/>
      <c r="G59" s="137">
        <f t="shared" si="1"/>
        <v>0</v>
      </c>
    </row>
    <row r="60" spans="1:7" ht="41.45" customHeight="1">
      <c r="A60" s="142" t="s">
        <v>432</v>
      </c>
      <c r="B60" s="80" t="s">
        <v>431</v>
      </c>
      <c r="C60" s="140">
        <v>9</v>
      </c>
      <c r="D60" s="134" t="s">
        <v>403</v>
      </c>
      <c r="E60" s="160"/>
      <c r="F60" s="160"/>
      <c r="G60" s="137">
        <f t="shared" si="1"/>
        <v>0</v>
      </c>
    </row>
    <row r="61" spans="1:7" ht="45" customHeight="1">
      <c r="A61" s="142" t="s">
        <v>434</v>
      </c>
      <c r="B61" s="80" t="s">
        <v>433</v>
      </c>
      <c r="C61" s="140">
        <v>15</v>
      </c>
      <c r="D61" s="134" t="s">
        <v>403</v>
      </c>
      <c r="E61" s="160"/>
      <c r="F61" s="160"/>
      <c r="G61" s="137">
        <f t="shared" si="1"/>
        <v>0</v>
      </c>
    </row>
    <row r="62" spans="1:7" ht="31.15" customHeight="1">
      <c r="A62" s="142" t="s">
        <v>436</v>
      </c>
      <c r="B62" s="80" t="s">
        <v>435</v>
      </c>
      <c r="C62" s="140">
        <v>1</v>
      </c>
      <c r="D62" s="134" t="s">
        <v>481</v>
      </c>
      <c r="E62" s="160"/>
      <c r="F62" s="160"/>
      <c r="G62" s="137">
        <f t="shared" si="1"/>
        <v>0</v>
      </c>
    </row>
    <row r="63" spans="1:7">
      <c r="A63" s="142" t="s">
        <v>865</v>
      </c>
      <c r="B63" s="80" t="s">
        <v>437</v>
      </c>
      <c r="C63" s="140">
        <v>1</v>
      </c>
      <c r="D63" s="134" t="s">
        <v>481</v>
      </c>
      <c r="E63" s="160"/>
      <c r="F63" s="160"/>
      <c r="G63" s="137">
        <f t="shared" si="1"/>
        <v>0</v>
      </c>
    </row>
    <row r="64" spans="1:7">
      <c r="A64" s="142" t="s">
        <v>126</v>
      </c>
      <c r="B64" s="80" t="s">
        <v>438</v>
      </c>
      <c r="C64" s="140"/>
      <c r="D64" s="135"/>
      <c r="E64" s="136"/>
      <c r="F64" s="136"/>
      <c r="G64" s="137"/>
    </row>
    <row r="65" spans="1:7">
      <c r="A65" s="142" t="s">
        <v>439</v>
      </c>
      <c r="B65" s="133" t="s">
        <v>440</v>
      </c>
      <c r="C65" s="140">
        <v>3</v>
      </c>
      <c r="D65" s="134" t="s">
        <v>53</v>
      </c>
      <c r="E65" s="160"/>
      <c r="F65" s="160"/>
      <c r="G65" s="137">
        <f t="shared" ref="G65:G67" si="3">SUM(E65,F65)*C65</f>
        <v>0</v>
      </c>
    </row>
    <row r="66" spans="1:7" ht="15" customHeight="1">
      <c r="A66" s="142" t="s">
        <v>441</v>
      </c>
      <c r="B66" s="133" t="s">
        <v>149</v>
      </c>
      <c r="C66" s="140">
        <v>3</v>
      </c>
      <c r="D66" s="134" t="s">
        <v>53</v>
      </c>
      <c r="E66" s="160"/>
      <c r="F66" s="160"/>
      <c r="G66" s="137">
        <f t="shared" si="3"/>
        <v>0</v>
      </c>
    </row>
    <row r="67" spans="1:7" ht="43.9" customHeight="1">
      <c r="A67" s="142" t="s">
        <v>442</v>
      </c>
      <c r="B67" s="133" t="s">
        <v>150</v>
      </c>
      <c r="C67" s="140">
        <v>1</v>
      </c>
      <c r="D67" s="134" t="s">
        <v>54</v>
      </c>
      <c r="E67" s="160"/>
      <c r="F67" s="160"/>
      <c r="G67" s="137">
        <f t="shared" si="3"/>
        <v>0</v>
      </c>
    </row>
    <row r="68" spans="1:7">
      <c r="A68" s="142" t="s">
        <v>127</v>
      </c>
      <c r="B68" s="133" t="s">
        <v>151</v>
      </c>
      <c r="C68" s="140"/>
      <c r="D68" s="134"/>
      <c r="E68" s="136"/>
      <c r="F68" s="136"/>
      <c r="G68" s="137"/>
    </row>
    <row r="69" spans="1:7" ht="25.5">
      <c r="A69" s="142" t="s">
        <v>443</v>
      </c>
      <c r="B69" s="133" t="s">
        <v>152</v>
      </c>
      <c r="C69" s="140">
        <v>7</v>
      </c>
      <c r="D69" s="134" t="s">
        <v>53</v>
      </c>
      <c r="E69" s="160"/>
      <c r="F69" s="160"/>
      <c r="G69" s="137">
        <f t="shared" ref="G69:G76" si="4">SUM(E69,F69)*C69</f>
        <v>0</v>
      </c>
    </row>
    <row r="70" spans="1:7">
      <c r="A70" s="142" t="s">
        <v>444</v>
      </c>
      <c r="B70" s="133" t="s">
        <v>153</v>
      </c>
      <c r="C70" s="140">
        <v>7</v>
      </c>
      <c r="D70" s="134" t="s">
        <v>53</v>
      </c>
      <c r="E70" s="160"/>
      <c r="F70" s="160"/>
      <c r="G70" s="137">
        <f t="shared" si="4"/>
        <v>0</v>
      </c>
    </row>
    <row r="71" spans="1:7" ht="25.5">
      <c r="A71" s="142" t="s">
        <v>445</v>
      </c>
      <c r="B71" s="133" t="s">
        <v>154</v>
      </c>
      <c r="C71" s="140">
        <v>17</v>
      </c>
      <c r="D71" s="134" t="s">
        <v>53</v>
      </c>
      <c r="E71" s="160"/>
      <c r="F71" s="160"/>
      <c r="G71" s="137">
        <f t="shared" si="4"/>
        <v>0</v>
      </c>
    </row>
    <row r="72" spans="1:7" ht="30.95" customHeight="1">
      <c r="A72" s="142" t="s">
        <v>128</v>
      </c>
      <c r="B72" s="133" t="s">
        <v>446</v>
      </c>
      <c r="C72" s="140">
        <v>2</v>
      </c>
      <c r="D72" s="134" t="s">
        <v>481</v>
      </c>
      <c r="E72" s="160"/>
      <c r="F72" s="160"/>
      <c r="G72" s="137">
        <f t="shared" si="4"/>
        <v>0</v>
      </c>
    </row>
    <row r="73" spans="1:7" ht="25.5">
      <c r="A73" s="142" t="s">
        <v>129</v>
      </c>
      <c r="B73" s="133" t="s">
        <v>793</v>
      </c>
      <c r="C73" s="140">
        <v>12</v>
      </c>
      <c r="D73" s="134" t="s">
        <v>403</v>
      </c>
      <c r="E73" s="160"/>
      <c r="F73" s="160"/>
      <c r="G73" s="137">
        <f t="shared" si="4"/>
        <v>0</v>
      </c>
    </row>
    <row r="74" spans="1:7" ht="31.15" customHeight="1">
      <c r="A74" s="142" t="s">
        <v>447</v>
      </c>
      <c r="B74" s="133" t="s">
        <v>794</v>
      </c>
      <c r="C74" s="140">
        <v>9</v>
      </c>
      <c r="D74" s="134" t="s">
        <v>403</v>
      </c>
      <c r="E74" s="160"/>
      <c r="F74" s="160"/>
      <c r="G74" s="137">
        <f t="shared" si="4"/>
        <v>0</v>
      </c>
    </row>
    <row r="75" spans="1:7" ht="25.5">
      <c r="A75" s="142" t="s">
        <v>792</v>
      </c>
      <c r="B75" s="133" t="s">
        <v>448</v>
      </c>
      <c r="C75" s="140">
        <v>3</v>
      </c>
      <c r="D75" s="134" t="s">
        <v>403</v>
      </c>
      <c r="E75" s="160"/>
      <c r="F75" s="160"/>
      <c r="G75" s="137">
        <f t="shared" si="4"/>
        <v>0</v>
      </c>
    </row>
    <row r="76" spans="1:7" ht="25.5">
      <c r="A76" s="142" t="s">
        <v>860</v>
      </c>
      <c r="B76" s="133" t="s">
        <v>859</v>
      </c>
      <c r="C76" s="140">
        <v>5</v>
      </c>
      <c r="D76" s="134" t="s">
        <v>53</v>
      </c>
      <c r="E76" s="160"/>
      <c r="F76" s="160"/>
      <c r="G76" s="137">
        <f t="shared" si="4"/>
        <v>0</v>
      </c>
    </row>
    <row r="77" spans="1:7">
      <c r="A77" s="138">
        <v>9</v>
      </c>
      <c r="B77" s="139" t="s">
        <v>449</v>
      </c>
      <c r="C77" s="140"/>
      <c r="D77" s="134"/>
      <c r="E77" s="141"/>
      <c r="F77" s="141"/>
      <c r="G77" s="141"/>
    </row>
    <row r="78" spans="1:7">
      <c r="A78" s="142" t="s">
        <v>122</v>
      </c>
      <c r="B78" s="133" t="s">
        <v>450</v>
      </c>
      <c r="C78" s="140">
        <v>1</v>
      </c>
      <c r="D78" s="134" t="s">
        <v>90</v>
      </c>
      <c r="E78" s="160"/>
      <c r="F78" s="160"/>
      <c r="G78" s="137">
        <f t="shared" ref="G78:G83" si="5">SUM(E78,F78)*C78</f>
        <v>0</v>
      </c>
    </row>
    <row r="79" spans="1:7" ht="24" customHeight="1">
      <c r="A79" s="142" t="s">
        <v>123</v>
      </c>
      <c r="B79" s="133" t="s">
        <v>451</v>
      </c>
      <c r="C79" s="140">
        <v>2</v>
      </c>
      <c r="D79" s="134" t="s">
        <v>90</v>
      </c>
      <c r="E79" s="160"/>
      <c r="F79" s="160"/>
      <c r="G79" s="137">
        <f t="shared" si="5"/>
        <v>0</v>
      </c>
    </row>
    <row r="80" spans="1:7">
      <c r="A80" s="142" t="s">
        <v>134</v>
      </c>
      <c r="B80" s="133" t="s">
        <v>863</v>
      </c>
      <c r="C80" s="140">
        <v>1</v>
      </c>
      <c r="D80" s="134" t="s">
        <v>90</v>
      </c>
      <c r="E80" s="160"/>
      <c r="F80" s="160"/>
      <c r="G80" s="137">
        <f t="shared" si="5"/>
        <v>0</v>
      </c>
    </row>
    <row r="81" spans="1:7" ht="29.45" customHeight="1">
      <c r="A81" s="142" t="s">
        <v>452</v>
      </c>
      <c r="B81" s="133" t="s">
        <v>136</v>
      </c>
      <c r="C81" s="140">
        <v>3</v>
      </c>
      <c r="D81" s="134" t="s">
        <v>481</v>
      </c>
      <c r="E81" s="160"/>
      <c r="F81" s="160"/>
      <c r="G81" s="137">
        <f t="shared" si="5"/>
        <v>0</v>
      </c>
    </row>
    <row r="82" spans="1:7">
      <c r="A82" s="142" t="s">
        <v>455</v>
      </c>
      <c r="B82" s="133" t="s">
        <v>453</v>
      </c>
      <c r="C82" s="140">
        <v>1</v>
      </c>
      <c r="D82" s="134" t="s">
        <v>454</v>
      </c>
      <c r="E82" s="160"/>
      <c r="F82" s="160"/>
      <c r="G82" s="137">
        <f t="shared" si="5"/>
        <v>0</v>
      </c>
    </row>
    <row r="83" spans="1:7">
      <c r="A83" s="142" t="s">
        <v>864</v>
      </c>
      <c r="B83" s="133" t="s">
        <v>456</v>
      </c>
      <c r="C83" s="140">
        <v>1</v>
      </c>
      <c r="D83" s="134" t="s">
        <v>454</v>
      </c>
      <c r="E83" s="160"/>
      <c r="F83" s="160"/>
      <c r="G83" s="137">
        <f t="shared" si="5"/>
        <v>0</v>
      </c>
    </row>
    <row r="84" spans="1:7">
      <c r="A84" s="138">
        <v>10</v>
      </c>
      <c r="B84" s="139" t="s">
        <v>268</v>
      </c>
      <c r="C84" s="140"/>
      <c r="D84" s="134"/>
      <c r="E84" s="141"/>
      <c r="F84" s="141"/>
      <c r="G84" s="141"/>
    </row>
    <row r="85" spans="1:7">
      <c r="A85" s="142" t="s">
        <v>124</v>
      </c>
      <c r="B85" s="80" t="s">
        <v>320</v>
      </c>
      <c r="C85" s="140">
        <v>1</v>
      </c>
      <c r="D85" s="134" t="s">
        <v>481</v>
      </c>
      <c r="E85" s="160"/>
      <c r="F85" s="160"/>
      <c r="G85" s="137">
        <f t="shared" ref="G85:G87" si="6">SUM(E85,F85)*C85</f>
        <v>0</v>
      </c>
    </row>
    <row r="86" spans="1:7">
      <c r="A86" s="142" t="s">
        <v>125</v>
      </c>
      <c r="B86" s="133" t="s">
        <v>457</v>
      </c>
      <c r="C86" s="140">
        <v>15</v>
      </c>
      <c r="D86" s="134" t="s">
        <v>403</v>
      </c>
      <c r="E86" s="160"/>
      <c r="F86" s="160"/>
      <c r="G86" s="137">
        <f t="shared" si="6"/>
        <v>0</v>
      </c>
    </row>
    <row r="87" spans="1:7">
      <c r="A87" s="142" t="s">
        <v>138</v>
      </c>
      <c r="B87" s="133" t="s">
        <v>458</v>
      </c>
      <c r="C87" s="140">
        <v>27</v>
      </c>
      <c r="D87" s="134" t="s">
        <v>403</v>
      </c>
      <c r="E87" s="160"/>
      <c r="F87" s="160"/>
      <c r="G87" s="137">
        <f t="shared" si="6"/>
        <v>0</v>
      </c>
    </row>
    <row r="88" spans="1:7">
      <c r="A88" s="138">
        <v>11</v>
      </c>
      <c r="B88" s="139" t="s">
        <v>75</v>
      </c>
      <c r="C88" s="140"/>
      <c r="D88" s="134"/>
      <c r="E88" s="141"/>
      <c r="F88" s="141"/>
      <c r="G88" s="141"/>
    </row>
    <row r="89" spans="1:7">
      <c r="A89" s="142" t="s">
        <v>85</v>
      </c>
      <c r="B89" s="133" t="s">
        <v>459</v>
      </c>
      <c r="C89" s="140">
        <v>50</v>
      </c>
      <c r="D89" s="134" t="s">
        <v>403</v>
      </c>
      <c r="E89" s="160"/>
      <c r="F89" s="160"/>
      <c r="G89" s="137">
        <f t="shared" ref="G89:G98" si="7">SUM(E89,F89)*C89</f>
        <v>0</v>
      </c>
    </row>
    <row r="90" spans="1:7" ht="27.6" customHeight="1">
      <c r="A90" s="142" t="s">
        <v>86</v>
      </c>
      <c r="B90" s="133" t="s">
        <v>460</v>
      </c>
      <c r="C90" s="140">
        <v>10</v>
      </c>
      <c r="D90" s="134" t="s">
        <v>403</v>
      </c>
      <c r="E90" s="160"/>
      <c r="F90" s="160"/>
      <c r="G90" s="137">
        <f t="shared" si="7"/>
        <v>0</v>
      </c>
    </row>
    <row r="91" spans="1:7" ht="26.25" customHeight="1">
      <c r="A91" s="142" t="s">
        <v>461</v>
      </c>
      <c r="B91" s="133" t="s">
        <v>462</v>
      </c>
      <c r="C91" s="140">
        <v>10</v>
      </c>
      <c r="D91" s="134" t="s">
        <v>403</v>
      </c>
      <c r="E91" s="160"/>
      <c r="F91" s="160"/>
      <c r="G91" s="137">
        <f t="shared" si="7"/>
        <v>0</v>
      </c>
    </row>
    <row r="92" spans="1:7">
      <c r="A92" s="142" t="s">
        <v>463</v>
      </c>
      <c r="B92" s="133" t="s">
        <v>746</v>
      </c>
      <c r="C92" s="140">
        <v>45</v>
      </c>
      <c r="D92" s="134" t="s">
        <v>53</v>
      </c>
      <c r="E92" s="160"/>
      <c r="F92" s="160"/>
      <c r="G92" s="137">
        <f t="shared" si="7"/>
        <v>0</v>
      </c>
    </row>
    <row r="93" spans="1:7">
      <c r="A93" s="142" t="s">
        <v>465</v>
      </c>
      <c r="B93" s="133" t="s">
        <v>464</v>
      </c>
      <c r="C93" s="140">
        <v>301</v>
      </c>
      <c r="D93" s="134" t="s">
        <v>403</v>
      </c>
      <c r="E93" s="160"/>
      <c r="F93" s="160"/>
      <c r="G93" s="137">
        <f t="shared" si="7"/>
        <v>0</v>
      </c>
    </row>
    <row r="94" spans="1:7">
      <c r="A94" s="142" t="s">
        <v>467</v>
      </c>
      <c r="B94" s="133" t="s">
        <v>466</v>
      </c>
      <c r="C94" s="140">
        <v>21</v>
      </c>
      <c r="D94" s="134" t="s">
        <v>403</v>
      </c>
      <c r="E94" s="160"/>
      <c r="F94" s="160"/>
      <c r="G94" s="137">
        <f t="shared" si="7"/>
        <v>0</v>
      </c>
    </row>
    <row r="95" spans="1:7">
      <c r="A95" s="142" t="s">
        <v>469</v>
      </c>
      <c r="B95" s="133" t="s">
        <v>468</v>
      </c>
      <c r="C95" s="140">
        <v>9</v>
      </c>
      <c r="D95" s="134" t="s">
        <v>403</v>
      </c>
      <c r="E95" s="160"/>
      <c r="F95" s="160"/>
      <c r="G95" s="137">
        <f t="shared" si="7"/>
        <v>0</v>
      </c>
    </row>
    <row r="96" spans="1:7">
      <c r="A96" s="142" t="s">
        <v>471</v>
      </c>
      <c r="B96" s="133" t="s">
        <v>470</v>
      </c>
      <c r="C96" s="140">
        <v>50</v>
      </c>
      <c r="D96" s="134" t="s">
        <v>403</v>
      </c>
      <c r="E96" s="160"/>
      <c r="F96" s="160"/>
      <c r="G96" s="137">
        <f t="shared" si="7"/>
        <v>0</v>
      </c>
    </row>
    <row r="97" spans="1:8" ht="27" customHeight="1">
      <c r="A97" s="142" t="s">
        <v>473</v>
      </c>
      <c r="B97" s="133" t="s">
        <v>472</v>
      </c>
      <c r="C97" s="140">
        <v>50</v>
      </c>
      <c r="D97" s="134" t="s">
        <v>403</v>
      </c>
      <c r="E97" s="160"/>
      <c r="F97" s="160"/>
      <c r="G97" s="137">
        <f t="shared" si="7"/>
        <v>0</v>
      </c>
    </row>
    <row r="98" spans="1:8">
      <c r="A98" s="142" t="s">
        <v>745</v>
      </c>
      <c r="B98" s="133" t="s">
        <v>474</v>
      </c>
      <c r="C98" s="140">
        <v>10</v>
      </c>
      <c r="D98" s="134" t="s">
        <v>403</v>
      </c>
      <c r="E98" s="160"/>
      <c r="F98" s="160"/>
      <c r="G98" s="137">
        <f t="shared" si="7"/>
        <v>0</v>
      </c>
    </row>
    <row r="99" spans="1:8">
      <c r="A99" s="138">
        <v>12</v>
      </c>
      <c r="B99" s="139" t="s">
        <v>475</v>
      </c>
      <c r="C99" s="140"/>
      <c r="D99" s="134"/>
      <c r="E99" s="141"/>
      <c r="F99" s="141"/>
      <c r="G99" s="141"/>
    </row>
    <row r="100" spans="1:8">
      <c r="A100" s="142" t="s">
        <v>87</v>
      </c>
      <c r="B100" s="133" t="s">
        <v>476</v>
      </c>
      <c r="C100" s="140">
        <v>30</v>
      </c>
      <c r="D100" s="134" t="s">
        <v>62</v>
      </c>
      <c r="E100" s="160"/>
      <c r="F100" s="160"/>
      <c r="G100" s="137">
        <f t="shared" ref="G100:G107" si="8">SUM(E100,F100)*C100</f>
        <v>0</v>
      </c>
    </row>
    <row r="101" spans="1:8">
      <c r="A101" s="142" t="s">
        <v>477</v>
      </c>
      <c r="B101" s="133" t="s">
        <v>478</v>
      </c>
      <c r="C101" s="140">
        <v>36</v>
      </c>
      <c r="D101" s="134" t="s">
        <v>62</v>
      </c>
      <c r="E101" s="160"/>
      <c r="F101" s="160"/>
      <c r="G101" s="137">
        <f t="shared" si="8"/>
        <v>0</v>
      </c>
    </row>
    <row r="102" spans="1:8">
      <c r="A102" s="142" t="s">
        <v>479</v>
      </c>
      <c r="B102" s="133" t="s">
        <v>480</v>
      </c>
      <c r="C102" s="140">
        <v>6</v>
      </c>
      <c r="D102" s="134" t="s">
        <v>481</v>
      </c>
      <c r="E102" s="160"/>
      <c r="F102" s="160"/>
      <c r="G102" s="137">
        <f t="shared" si="8"/>
        <v>0</v>
      </c>
    </row>
    <row r="103" spans="1:8">
      <c r="A103" s="142" t="s">
        <v>482</v>
      </c>
      <c r="B103" s="133" t="s">
        <v>483</v>
      </c>
      <c r="C103" s="140">
        <v>3</v>
      </c>
      <c r="D103" s="134" t="s">
        <v>481</v>
      </c>
      <c r="E103" s="160"/>
      <c r="F103" s="160"/>
      <c r="G103" s="137">
        <f t="shared" si="8"/>
        <v>0</v>
      </c>
    </row>
    <row r="104" spans="1:8">
      <c r="A104" s="142" t="s">
        <v>484</v>
      </c>
      <c r="B104" s="133" t="s">
        <v>485</v>
      </c>
      <c r="C104" s="140">
        <v>11</v>
      </c>
      <c r="D104" s="134" t="s">
        <v>481</v>
      </c>
      <c r="E104" s="160"/>
      <c r="F104" s="160"/>
      <c r="G104" s="137">
        <f t="shared" si="8"/>
        <v>0</v>
      </c>
    </row>
    <row r="105" spans="1:8">
      <c r="A105" s="142" t="s">
        <v>486</v>
      </c>
      <c r="B105" s="133" t="s">
        <v>487</v>
      </c>
      <c r="C105" s="140">
        <v>12</v>
      </c>
      <c r="D105" s="134" t="s">
        <v>481</v>
      </c>
      <c r="E105" s="160"/>
      <c r="F105" s="160"/>
      <c r="G105" s="137">
        <f t="shared" si="8"/>
        <v>0</v>
      </c>
    </row>
    <row r="106" spans="1:8">
      <c r="A106" s="142" t="s">
        <v>488</v>
      </c>
      <c r="B106" s="133" t="s">
        <v>489</v>
      </c>
      <c r="C106" s="140">
        <v>3</v>
      </c>
      <c r="D106" s="134" t="s">
        <v>481</v>
      </c>
      <c r="E106" s="160"/>
      <c r="F106" s="160"/>
      <c r="G106" s="137">
        <f t="shared" si="8"/>
        <v>0</v>
      </c>
    </row>
    <row r="107" spans="1:8">
      <c r="A107" s="142" t="s">
        <v>490</v>
      </c>
      <c r="B107" s="133" t="s">
        <v>491</v>
      </c>
      <c r="C107" s="140">
        <v>2</v>
      </c>
      <c r="D107" s="134" t="s">
        <v>481</v>
      </c>
      <c r="E107" s="160"/>
      <c r="F107" s="160"/>
      <c r="G107" s="137">
        <f t="shared" si="8"/>
        <v>0</v>
      </c>
    </row>
    <row r="108" spans="1:8">
      <c r="A108" s="138">
        <v>13</v>
      </c>
      <c r="B108" s="139" t="s">
        <v>492</v>
      </c>
      <c r="C108" s="140"/>
      <c r="D108" s="134"/>
      <c r="E108" s="141"/>
      <c r="F108" s="141"/>
      <c r="G108" s="141"/>
      <c r="H108" s="81"/>
    </row>
    <row r="109" spans="1:8" ht="25.5">
      <c r="A109" s="142" t="s">
        <v>88</v>
      </c>
      <c r="B109" s="133" t="s">
        <v>493</v>
      </c>
      <c r="C109" s="140">
        <v>2</v>
      </c>
      <c r="D109" s="134" t="s">
        <v>481</v>
      </c>
      <c r="E109" s="160"/>
      <c r="F109" s="160"/>
      <c r="G109" s="137">
        <f t="shared" ref="G109:G112" si="9">SUM(E109,F109)*C109</f>
        <v>0</v>
      </c>
    </row>
    <row r="110" spans="1:8">
      <c r="A110" s="142" t="s">
        <v>321</v>
      </c>
      <c r="B110" s="133" t="s">
        <v>494</v>
      </c>
      <c r="C110" s="140">
        <v>2</v>
      </c>
      <c r="D110" s="134" t="s">
        <v>481</v>
      </c>
      <c r="E110" s="160"/>
      <c r="F110" s="160"/>
      <c r="G110" s="137">
        <f t="shared" si="9"/>
        <v>0</v>
      </c>
    </row>
    <row r="111" spans="1:8" ht="25.5">
      <c r="A111" s="142" t="s">
        <v>323</v>
      </c>
      <c r="B111" s="133" t="s">
        <v>156</v>
      </c>
      <c r="C111" s="140">
        <v>2</v>
      </c>
      <c r="D111" s="134" t="s">
        <v>481</v>
      </c>
      <c r="E111" s="160"/>
      <c r="F111" s="136" t="s">
        <v>57</v>
      </c>
      <c r="G111" s="137">
        <f t="shared" si="9"/>
        <v>0</v>
      </c>
    </row>
    <row r="112" spans="1:8">
      <c r="A112" s="142" t="s">
        <v>322</v>
      </c>
      <c r="B112" s="133" t="s">
        <v>157</v>
      </c>
      <c r="C112" s="140">
        <v>3</v>
      </c>
      <c r="D112" s="134" t="s">
        <v>481</v>
      </c>
      <c r="E112" s="160"/>
      <c r="F112" s="136" t="s">
        <v>57</v>
      </c>
      <c r="G112" s="137">
        <f t="shared" si="9"/>
        <v>0</v>
      </c>
    </row>
    <row r="113" spans="1:8">
      <c r="A113" s="138">
        <v>14</v>
      </c>
      <c r="B113" s="139" t="s">
        <v>495</v>
      </c>
      <c r="C113" s="140"/>
      <c r="D113" s="134"/>
      <c r="E113" s="141"/>
      <c r="F113" s="141"/>
      <c r="G113" s="141"/>
    </row>
    <row r="114" spans="1:8">
      <c r="A114" s="142" t="s">
        <v>89</v>
      </c>
      <c r="B114" s="133" t="s">
        <v>496</v>
      </c>
      <c r="C114" s="140">
        <v>3</v>
      </c>
      <c r="D114" s="134" t="s">
        <v>481</v>
      </c>
      <c r="E114" s="160"/>
      <c r="F114" s="160"/>
      <c r="G114" s="137">
        <f t="shared" ref="G114:G124" si="10">SUM(E114,F114)*C114</f>
        <v>0</v>
      </c>
    </row>
    <row r="115" spans="1:8">
      <c r="A115" s="142" t="s">
        <v>316</v>
      </c>
      <c r="B115" s="133" t="s">
        <v>497</v>
      </c>
      <c r="C115" s="140">
        <v>2</v>
      </c>
      <c r="D115" s="134" t="s">
        <v>403</v>
      </c>
      <c r="E115" s="160"/>
      <c r="F115" s="160"/>
      <c r="G115" s="137">
        <f t="shared" si="10"/>
        <v>0</v>
      </c>
    </row>
    <row r="116" spans="1:8">
      <c r="A116" s="142" t="s">
        <v>498</v>
      </c>
      <c r="B116" s="133" t="s">
        <v>499</v>
      </c>
      <c r="C116" s="140">
        <v>2</v>
      </c>
      <c r="D116" s="134" t="s">
        <v>481</v>
      </c>
      <c r="E116" s="160"/>
      <c r="F116" s="160"/>
      <c r="G116" s="137">
        <f t="shared" si="10"/>
        <v>0</v>
      </c>
    </row>
    <row r="117" spans="1:8">
      <c r="A117" s="142" t="s">
        <v>500</v>
      </c>
      <c r="B117" s="133" t="s">
        <v>501</v>
      </c>
      <c r="C117" s="140">
        <v>3</v>
      </c>
      <c r="D117" s="134" t="s">
        <v>481</v>
      </c>
      <c r="E117" s="160"/>
      <c r="F117" s="160"/>
      <c r="G117" s="137">
        <f t="shared" si="10"/>
        <v>0</v>
      </c>
    </row>
    <row r="118" spans="1:8" ht="38.25">
      <c r="A118" s="142" t="s">
        <v>502</v>
      </c>
      <c r="B118" s="133" t="s">
        <v>789</v>
      </c>
      <c r="C118" s="143">
        <v>1</v>
      </c>
      <c r="D118" s="134" t="s">
        <v>786</v>
      </c>
      <c r="E118" s="78"/>
      <c r="F118" s="78"/>
      <c r="G118" s="137">
        <f t="shared" si="10"/>
        <v>0</v>
      </c>
      <c r="H118" s="91"/>
    </row>
    <row r="119" spans="1:8" ht="38.25">
      <c r="A119" s="142" t="s">
        <v>502</v>
      </c>
      <c r="B119" s="133" t="s">
        <v>790</v>
      </c>
      <c r="C119" s="143">
        <v>1</v>
      </c>
      <c r="D119" s="134" t="s">
        <v>786</v>
      </c>
      <c r="E119" s="78"/>
      <c r="F119" s="78"/>
      <c r="G119" s="137">
        <f t="shared" si="10"/>
        <v>0</v>
      </c>
      <c r="H119" s="91"/>
    </row>
    <row r="120" spans="1:8">
      <c r="A120" s="142" t="s">
        <v>503</v>
      </c>
      <c r="B120" s="133" t="s">
        <v>787</v>
      </c>
      <c r="C120" s="140">
        <v>1</v>
      </c>
      <c r="D120" s="134" t="s">
        <v>481</v>
      </c>
      <c r="E120" s="160"/>
      <c r="F120" s="160"/>
      <c r="G120" s="137">
        <f t="shared" si="10"/>
        <v>0</v>
      </c>
    </row>
    <row r="121" spans="1:8">
      <c r="A121" s="142" t="s">
        <v>505</v>
      </c>
      <c r="B121" s="133" t="s">
        <v>504</v>
      </c>
      <c r="C121" s="140">
        <v>1</v>
      </c>
      <c r="D121" s="134" t="s">
        <v>481</v>
      </c>
      <c r="E121" s="160"/>
      <c r="F121" s="160"/>
      <c r="G121" s="137">
        <f t="shared" si="10"/>
        <v>0</v>
      </c>
    </row>
    <row r="122" spans="1:8">
      <c r="A122" s="142" t="s">
        <v>507</v>
      </c>
      <c r="B122" s="133" t="s">
        <v>506</v>
      </c>
      <c r="C122" s="140">
        <v>3</v>
      </c>
      <c r="D122" s="134" t="s">
        <v>481</v>
      </c>
      <c r="E122" s="160"/>
      <c r="F122" s="160"/>
      <c r="G122" s="137">
        <f t="shared" si="10"/>
        <v>0</v>
      </c>
    </row>
    <row r="123" spans="1:8">
      <c r="A123" s="142" t="s">
        <v>509</v>
      </c>
      <c r="B123" s="133" t="s">
        <v>508</v>
      </c>
      <c r="C123" s="140">
        <v>1</v>
      </c>
      <c r="D123" s="134" t="s">
        <v>481</v>
      </c>
      <c r="E123" s="160"/>
      <c r="F123" s="160"/>
      <c r="G123" s="137">
        <f t="shared" si="10"/>
        <v>0</v>
      </c>
    </row>
    <row r="124" spans="1:8">
      <c r="A124" s="142" t="s">
        <v>780</v>
      </c>
      <c r="B124" s="133" t="s">
        <v>510</v>
      </c>
      <c r="C124" s="140">
        <v>1</v>
      </c>
      <c r="D124" s="134" t="s">
        <v>481</v>
      </c>
      <c r="E124" s="160"/>
      <c r="F124" s="160"/>
      <c r="G124" s="137">
        <f t="shared" si="10"/>
        <v>0</v>
      </c>
    </row>
    <row r="125" spans="1:8" ht="15" customHeight="1">
      <c r="A125" s="138">
        <v>15</v>
      </c>
      <c r="B125" s="139" t="s">
        <v>511</v>
      </c>
      <c r="C125" s="140"/>
      <c r="D125" s="134"/>
      <c r="E125" s="141"/>
      <c r="F125" s="141"/>
      <c r="G125" s="141"/>
    </row>
    <row r="126" spans="1:8">
      <c r="A126" s="142" t="s">
        <v>512</v>
      </c>
      <c r="B126" s="133" t="s">
        <v>827</v>
      </c>
      <c r="C126" s="140">
        <v>1</v>
      </c>
      <c r="D126" s="134" t="s">
        <v>481</v>
      </c>
      <c r="E126" s="160"/>
      <c r="F126" s="160"/>
      <c r="G126" s="137">
        <f t="shared" ref="G126:G127" si="11">SUM(E126,F126)*C126</f>
        <v>0</v>
      </c>
    </row>
    <row r="127" spans="1:8">
      <c r="A127" s="142" t="s">
        <v>513</v>
      </c>
      <c r="B127" s="133" t="s">
        <v>139</v>
      </c>
      <c r="C127" s="140">
        <v>1</v>
      </c>
      <c r="D127" s="134" t="s">
        <v>481</v>
      </c>
      <c r="E127" s="160"/>
      <c r="F127" s="160"/>
      <c r="G127" s="137">
        <f t="shared" si="11"/>
        <v>0</v>
      </c>
    </row>
    <row r="128" spans="1:8">
      <c r="A128" s="142"/>
      <c r="B128" s="133" t="s">
        <v>140</v>
      </c>
      <c r="C128" s="140"/>
      <c r="D128" s="134"/>
      <c r="E128" s="136"/>
      <c r="F128" s="136"/>
      <c r="G128" s="137"/>
    </row>
    <row r="129" spans="1:7">
      <c r="A129" s="142"/>
      <c r="B129" s="133" t="s">
        <v>141</v>
      </c>
      <c r="C129" s="140"/>
      <c r="D129" s="134"/>
      <c r="E129" s="136"/>
      <c r="F129" s="136"/>
      <c r="G129" s="137"/>
    </row>
    <row r="130" spans="1:7">
      <c r="A130" s="142"/>
      <c r="B130" s="133" t="s">
        <v>142</v>
      </c>
      <c r="C130" s="140"/>
      <c r="D130" s="134"/>
      <c r="E130" s="136"/>
      <c r="F130" s="136"/>
      <c r="G130" s="137"/>
    </row>
    <row r="131" spans="1:7">
      <c r="A131" s="142"/>
      <c r="B131" s="133" t="s">
        <v>143</v>
      </c>
      <c r="C131" s="140"/>
      <c r="D131" s="134"/>
      <c r="E131" s="136"/>
      <c r="F131" s="136"/>
      <c r="G131" s="137"/>
    </row>
    <row r="132" spans="1:7">
      <c r="A132" s="142"/>
      <c r="B132" s="133" t="s">
        <v>144</v>
      </c>
      <c r="C132" s="140"/>
      <c r="D132" s="134"/>
      <c r="E132" s="136"/>
      <c r="F132" s="136"/>
      <c r="G132" s="137"/>
    </row>
    <row r="133" spans="1:7" ht="15" customHeight="1">
      <c r="A133" s="142"/>
      <c r="B133" s="133" t="s">
        <v>145</v>
      </c>
      <c r="C133" s="140"/>
      <c r="D133" s="134"/>
      <c r="E133" s="136"/>
      <c r="F133" s="136"/>
      <c r="G133" s="137"/>
    </row>
    <row r="134" spans="1:7" ht="15" customHeight="1">
      <c r="A134" s="142"/>
      <c r="B134" s="133" t="s">
        <v>146</v>
      </c>
      <c r="C134" s="140"/>
      <c r="D134" s="134"/>
      <c r="E134" s="136"/>
      <c r="F134" s="136"/>
      <c r="G134" s="137"/>
    </row>
    <row r="135" spans="1:7" ht="15" customHeight="1">
      <c r="A135" s="142"/>
      <c r="B135" s="133" t="s">
        <v>147</v>
      </c>
      <c r="C135" s="140"/>
      <c r="D135" s="134"/>
      <c r="E135" s="136"/>
      <c r="F135" s="136"/>
      <c r="G135" s="137"/>
    </row>
    <row r="136" spans="1:7" ht="45.6" customHeight="1">
      <c r="A136" s="142" t="s">
        <v>514</v>
      </c>
      <c r="B136" s="133" t="s">
        <v>828</v>
      </c>
      <c r="C136" s="140">
        <v>1</v>
      </c>
      <c r="D136" s="134" t="s">
        <v>481</v>
      </c>
      <c r="E136" s="160"/>
      <c r="F136" s="160"/>
      <c r="G136" s="137">
        <f t="shared" ref="G136:G170" si="12">SUM(E136,F136)*C136</f>
        <v>0</v>
      </c>
    </row>
    <row r="137" spans="1:7" ht="45.6" customHeight="1">
      <c r="A137" s="142" t="s">
        <v>515</v>
      </c>
      <c r="B137" s="133" t="s">
        <v>829</v>
      </c>
      <c r="C137" s="140">
        <v>1</v>
      </c>
      <c r="D137" s="134" t="s">
        <v>53</v>
      </c>
      <c r="E137" s="160"/>
      <c r="F137" s="160"/>
      <c r="G137" s="137">
        <f t="shared" si="12"/>
        <v>0</v>
      </c>
    </row>
    <row r="138" spans="1:7">
      <c r="A138" s="142" t="s">
        <v>516</v>
      </c>
      <c r="B138" s="133" t="s">
        <v>830</v>
      </c>
      <c r="C138" s="140">
        <v>1</v>
      </c>
      <c r="D138" s="134" t="s">
        <v>481</v>
      </c>
      <c r="E138" s="160"/>
      <c r="F138" s="160"/>
      <c r="G138" s="137">
        <f t="shared" si="12"/>
        <v>0</v>
      </c>
    </row>
    <row r="139" spans="1:7" ht="15" customHeight="1">
      <c r="A139" s="142" t="s">
        <v>517</v>
      </c>
      <c r="B139" s="133" t="s">
        <v>804</v>
      </c>
      <c r="C139" s="140">
        <v>3</v>
      </c>
      <c r="D139" s="134" t="s">
        <v>481</v>
      </c>
      <c r="E139" s="160"/>
      <c r="F139" s="160"/>
      <c r="G139" s="137">
        <f t="shared" si="12"/>
        <v>0</v>
      </c>
    </row>
    <row r="140" spans="1:7" ht="15" customHeight="1">
      <c r="A140" s="142" t="s">
        <v>518</v>
      </c>
      <c r="B140" s="133" t="s">
        <v>805</v>
      </c>
      <c r="C140" s="140">
        <v>1</v>
      </c>
      <c r="D140" s="134" t="s">
        <v>481</v>
      </c>
      <c r="E140" s="160"/>
      <c r="F140" s="160"/>
      <c r="G140" s="137">
        <f t="shared" si="12"/>
        <v>0</v>
      </c>
    </row>
    <row r="141" spans="1:7" ht="15" customHeight="1">
      <c r="A141" s="142" t="s">
        <v>519</v>
      </c>
      <c r="B141" s="133" t="s">
        <v>806</v>
      </c>
      <c r="C141" s="140">
        <v>1</v>
      </c>
      <c r="D141" s="134" t="s">
        <v>481</v>
      </c>
      <c r="E141" s="160"/>
      <c r="F141" s="160"/>
      <c r="G141" s="137">
        <f t="shared" si="12"/>
        <v>0</v>
      </c>
    </row>
    <row r="142" spans="1:7">
      <c r="A142" s="142" t="s">
        <v>520</v>
      </c>
      <c r="B142" s="133" t="s">
        <v>807</v>
      </c>
      <c r="C142" s="140">
        <v>1</v>
      </c>
      <c r="D142" s="134" t="s">
        <v>481</v>
      </c>
      <c r="E142" s="160"/>
      <c r="F142" s="160"/>
      <c r="G142" s="137">
        <f t="shared" si="12"/>
        <v>0</v>
      </c>
    </row>
    <row r="143" spans="1:7">
      <c r="A143" s="142" t="s">
        <v>521</v>
      </c>
      <c r="B143" s="133" t="s">
        <v>808</v>
      </c>
      <c r="C143" s="140">
        <v>1</v>
      </c>
      <c r="D143" s="134" t="s">
        <v>481</v>
      </c>
      <c r="E143" s="160"/>
      <c r="F143" s="160"/>
      <c r="G143" s="137">
        <f t="shared" si="12"/>
        <v>0</v>
      </c>
    </row>
    <row r="144" spans="1:7">
      <c r="A144" s="142" t="s">
        <v>522</v>
      </c>
      <c r="B144" s="133" t="s">
        <v>809</v>
      </c>
      <c r="C144" s="140">
        <v>1</v>
      </c>
      <c r="D144" s="134" t="s">
        <v>481</v>
      </c>
      <c r="E144" s="160"/>
      <c r="F144" s="160"/>
      <c r="G144" s="137">
        <f t="shared" si="12"/>
        <v>0</v>
      </c>
    </row>
    <row r="145" spans="1:7">
      <c r="A145" s="142" t="s">
        <v>523</v>
      </c>
      <c r="B145" s="133" t="s">
        <v>810</v>
      </c>
      <c r="C145" s="140">
        <v>1</v>
      </c>
      <c r="D145" s="134" t="s">
        <v>481</v>
      </c>
      <c r="E145" s="160"/>
      <c r="F145" s="160"/>
      <c r="G145" s="137">
        <f t="shared" si="12"/>
        <v>0</v>
      </c>
    </row>
    <row r="146" spans="1:7">
      <c r="A146" s="142" t="s">
        <v>524</v>
      </c>
      <c r="B146" s="133" t="s">
        <v>811</v>
      </c>
      <c r="C146" s="140">
        <v>1</v>
      </c>
      <c r="D146" s="134" t="s">
        <v>481</v>
      </c>
      <c r="E146" s="160"/>
      <c r="F146" s="160"/>
      <c r="G146" s="137">
        <f t="shared" si="12"/>
        <v>0</v>
      </c>
    </row>
    <row r="147" spans="1:7">
      <c r="A147" s="142" t="s">
        <v>831</v>
      </c>
      <c r="B147" s="133" t="s">
        <v>812</v>
      </c>
      <c r="C147" s="140">
        <v>1</v>
      </c>
      <c r="D147" s="134" t="s">
        <v>481</v>
      </c>
      <c r="E147" s="160"/>
      <c r="F147" s="160"/>
      <c r="G147" s="137">
        <f t="shared" si="12"/>
        <v>0</v>
      </c>
    </row>
    <row r="148" spans="1:7">
      <c r="A148" s="142" t="s">
        <v>832</v>
      </c>
      <c r="B148" s="133" t="s">
        <v>813</v>
      </c>
      <c r="C148" s="140">
        <v>1</v>
      </c>
      <c r="D148" s="134" t="s">
        <v>481</v>
      </c>
      <c r="E148" s="160"/>
      <c r="F148" s="160"/>
      <c r="G148" s="137">
        <f t="shared" si="12"/>
        <v>0</v>
      </c>
    </row>
    <row r="149" spans="1:7">
      <c r="A149" s="142" t="s">
        <v>833</v>
      </c>
      <c r="B149" s="133" t="s">
        <v>814</v>
      </c>
      <c r="C149" s="140">
        <v>1</v>
      </c>
      <c r="D149" s="134" t="s">
        <v>481</v>
      </c>
      <c r="E149" s="160"/>
      <c r="F149" s="160"/>
      <c r="G149" s="137">
        <f t="shared" si="12"/>
        <v>0</v>
      </c>
    </row>
    <row r="150" spans="1:7">
      <c r="A150" s="142" t="s">
        <v>834</v>
      </c>
      <c r="B150" s="133" t="s">
        <v>817</v>
      </c>
      <c r="C150" s="140">
        <v>1</v>
      </c>
      <c r="D150" s="134" t="s">
        <v>481</v>
      </c>
      <c r="E150" s="160"/>
      <c r="F150" s="160"/>
      <c r="G150" s="137">
        <f t="shared" si="12"/>
        <v>0</v>
      </c>
    </row>
    <row r="151" spans="1:7">
      <c r="A151" s="142" t="s">
        <v>835</v>
      </c>
      <c r="B151" s="133" t="s">
        <v>818</v>
      </c>
      <c r="C151" s="140">
        <v>1</v>
      </c>
      <c r="D151" s="134" t="s">
        <v>481</v>
      </c>
      <c r="E151" s="160"/>
      <c r="F151" s="160"/>
      <c r="G151" s="137">
        <f t="shared" si="12"/>
        <v>0</v>
      </c>
    </row>
    <row r="152" spans="1:7">
      <c r="A152" s="142" t="s">
        <v>791</v>
      </c>
      <c r="B152" s="133" t="s">
        <v>816</v>
      </c>
      <c r="C152" s="140">
        <v>5</v>
      </c>
      <c r="D152" s="134" t="s">
        <v>481</v>
      </c>
      <c r="E152" s="160"/>
      <c r="F152" s="160"/>
      <c r="G152" s="137">
        <f t="shared" si="12"/>
        <v>0</v>
      </c>
    </row>
    <row r="153" spans="1:7">
      <c r="A153" s="142" t="s">
        <v>836</v>
      </c>
      <c r="B153" s="133" t="s">
        <v>815</v>
      </c>
      <c r="C153" s="140">
        <v>5</v>
      </c>
      <c r="D153" s="134" t="s">
        <v>481</v>
      </c>
      <c r="E153" s="160"/>
      <c r="F153" s="160"/>
      <c r="G153" s="137">
        <f t="shared" si="12"/>
        <v>0</v>
      </c>
    </row>
    <row r="154" spans="1:7">
      <c r="A154" s="142" t="s">
        <v>837</v>
      </c>
      <c r="B154" s="133" t="s">
        <v>819</v>
      </c>
      <c r="C154" s="140">
        <v>1</v>
      </c>
      <c r="D154" s="134" t="s">
        <v>481</v>
      </c>
      <c r="E154" s="160"/>
      <c r="F154" s="160"/>
      <c r="G154" s="137">
        <f t="shared" si="12"/>
        <v>0</v>
      </c>
    </row>
    <row r="155" spans="1:7">
      <c r="A155" s="142" t="s">
        <v>838</v>
      </c>
      <c r="B155" s="133" t="s">
        <v>820</v>
      </c>
      <c r="C155" s="140">
        <v>1</v>
      </c>
      <c r="D155" s="134" t="s">
        <v>481</v>
      </c>
      <c r="E155" s="160"/>
      <c r="F155" s="160"/>
      <c r="G155" s="137">
        <f t="shared" si="12"/>
        <v>0</v>
      </c>
    </row>
    <row r="156" spans="1:7">
      <c r="A156" s="142" t="s">
        <v>839</v>
      </c>
      <c r="B156" s="133" t="s">
        <v>821</v>
      </c>
      <c r="C156" s="140">
        <v>1</v>
      </c>
      <c r="D156" s="134" t="s">
        <v>481</v>
      </c>
      <c r="E156" s="160"/>
      <c r="F156" s="160"/>
      <c r="G156" s="137">
        <f t="shared" si="12"/>
        <v>0</v>
      </c>
    </row>
    <row r="157" spans="1:7">
      <c r="A157" s="142" t="s">
        <v>840</v>
      </c>
      <c r="B157" s="133" t="s">
        <v>822</v>
      </c>
      <c r="C157" s="140">
        <v>1</v>
      </c>
      <c r="D157" s="134" t="s">
        <v>481</v>
      </c>
      <c r="E157" s="160"/>
      <c r="F157" s="160"/>
      <c r="G157" s="137">
        <f t="shared" si="12"/>
        <v>0</v>
      </c>
    </row>
    <row r="158" spans="1:7">
      <c r="A158" s="142" t="s">
        <v>841</v>
      </c>
      <c r="B158" s="133" t="s">
        <v>823</v>
      </c>
      <c r="C158" s="140">
        <v>4</v>
      </c>
      <c r="D158" s="134" t="s">
        <v>481</v>
      </c>
      <c r="E158" s="160"/>
      <c r="F158" s="160"/>
      <c r="G158" s="137">
        <f t="shared" si="12"/>
        <v>0</v>
      </c>
    </row>
    <row r="159" spans="1:7">
      <c r="A159" s="142" t="s">
        <v>842</v>
      </c>
      <c r="B159" s="133" t="s">
        <v>824</v>
      </c>
      <c r="C159" s="140">
        <v>5</v>
      </c>
      <c r="D159" s="134" t="s">
        <v>481</v>
      </c>
      <c r="E159" s="160"/>
      <c r="F159" s="160"/>
      <c r="G159" s="137">
        <f t="shared" si="12"/>
        <v>0</v>
      </c>
    </row>
    <row r="160" spans="1:7" ht="23.1" customHeight="1">
      <c r="A160" s="142" t="s">
        <v>843</v>
      </c>
      <c r="B160" s="133" t="s">
        <v>797</v>
      </c>
      <c r="C160" s="140">
        <v>8</v>
      </c>
      <c r="D160" s="134" t="s">
        <v>481</v>
      </c>
      <c r="E160" s="160"/>
      <c r="F160" s="160"/>
      <c r="G160" s="137">
        <f t="shared" si="12"/>
        <v>0</v>
      </c>
    </row>
    <row r="161" spans="1:7">
      <c r="A161" s="142" t="s">
        <v>844</v>
      </c>
      <c r="B161" s="133" t="s">
        <v>798</v>
      </c>
      <c r="C161" s="140">
        <v>8</v>
      </c>
      <c r="D161" s="134" t="s">
        <v>481</v>
      </c>
      <c r="E161" s="160"/>
      <c r="F161" s="160"/>
      <c r="G161" s="137">
        <f t="shared" si="12"/>
        <v>0</v>
      </c>
    </row>
    <row r="162" spans="1:7">
      <c r="A162" s="142" t="s">
        <v>845</v>
      </c>
      <c r="B162" s="133" t="s">
        <v>799</v>
      </c>
      <c r="C162" s="140">
        <v>1</v>
      </c>
      <c r="D162" s="134" t="s">
        <v>481</v>
      </c>
      <c r="E162" s="160"/>
      <c r="F162" s="160"/>
      <c r="G162" s="137">
        <f t="shared" si="12"/>
        <v>0</v>
      </c>
    </row>
    <row r="163" spans="1:7">
      <c r="A163" s="142" t="s">
        <v>846</v>
      </c>
      <c r="B163" s="133" t="s">
        <v>800</v>
      </c>
      <c r="C163" s="140">
        <v>1</v>
      </c>
      <c r="D163" s="134" t="s">
        <v>481</v>
      </c>
      <c r="E163" s="160"/>
      <c r="F163" s="160"/>
      <c r="G163" s="137">
        <f t="shared" si="12"/>
        <v>0</v>
      </c>
    </row>
    <row r="164" spans="1:7">
      <c r="A164" s="142" t="s">
        <v>847</v>
      </c>
      <c r="B164" s="133" t="s">
        <v>801</v>
      </c>
      <c r="C164" s="140">
        <v>1</v>
      </c>
      <c r="D164" s="134" t="s">
        <v>481</v>
      </c>
      <c r="E164" s="160"/>
      <c r="F164" s="160"/>
      <c r="G164" s="137">
        <f t="shared" si="12"/>
        <v>0</v>
      </c>
    </row>
    <row r="165" spans="1:7">
      <c r="A165" s="142" t="s">
        <v>848</v>
      </c>
      <c r="B165" s="133" t="s">
        <v>795</v>
      </c>
      <c r="C165" s="140">
        <v>2</v>
      </c>
      <c r="D165" s="134" t="s">
        <v>481</v>
      </c>
      <c r="E165" s="160"/>
      <c r="F165" s="160"/>
      <c r="G165" s="137">
        <f t="shared" si="12"/>
        <v>0</v>
      </c>
    </row>
    <row r="166" spans="1:7">
      <c r="A166" s="142" t="s">
        <v>849</v>
      </c>
      <c r="B166" s="133" t="s">
        <v>796</v>
      </c>
      <c r="C166" s="140">
        <v>2</v>
      </c>
      <c r="D166" s="134" t="s">
        <v>481</v>
      </c>
      <c r="E166" s="160"/>
      <c r="F166" s="160"/>
      <c r="G166" s="137">
        <f t="shared" si="12"/>
        <v>0</v>
      </c>
    </row>
    <row r="167" spans="1:7">
      <c r="A167" s="142" t="s">
        <v>850</v>
      </c>
      <c r="B167" s="133" t="s">
        <v>802</v>
      </c>
      <c r="C167" s="140">
        <v>2</v>
      </c>
      <c r="D167" s="134" t="s">
        <v>481</v>
      </c>
      <c r="E167" s="160"/>
      <c r="F167" s="160"/>
      <c r="G167" s="137">
        <f t="shared" si="12"/>
        <v>0</v>
      </c>
    </row>
    <row r="168" spans="1:7">
      <c r="A168" s="142" t="s">
        <v>851</v>
      </c>
      <c r="B168" s="133" t="s">
        <v>803</v>
      </c>
      <c r="C168" s="140">
        <v>1</v>
      </c>
      <c r="D168" s="134" t="s">
        <v>90</v>
      </c>
      <c r="E168" s="160"/>
      <c r="F168" s="160"/>
      <c r="G168" s="137">
        <f t="shared" si="12"/>
        <v>0</v>
      </c>
    </row>
    <row r="169" spans="1:7">
      <c r="A169" s="142" t="s">
        <v>852</v>
      </c>
      <c r="B169" s="133" t="s">
        <v>825</v>
      </c>
      <c r="C169" s="140">
        <v>21</v>
      </c>
      <c r="D169" s="134" t="s">
        <v>53</v>
      </c>
      <c r="E169" s="160"/>
      <c r="F169" s="160"/>
      <c r="G169" s="137">
        <f t="shared" si="12"/>
        <v>0</v>
      </c>
    </row>
    <row r="170" spans="1:7">
      <c r="A170" s="142" t="s">
        <v>853</v>
      </c>
      <c r="B170" s="133" t="s">
        <v>826</v>
      </c>
      <c r="C170" s="140">
        <v>1</v>
      </c>
      <c r="D170" s="134" t="s">
        <v>481</v>
      </c>
      <c r="E170" s="160"/>
      <c r="F170" s="160"/>
      <c r="G170" s="137">
        <f t="shared" si="12"/>
        <v>0</v>
      </c>
    </row>
    <row r="171" spans="1:7">
      <c r="A171" s="138">
        <v>16</v>
      </c>
      <c r="B171" s="139" t="s">
        <v>525</v>
      </c>
      <c r="C171" s="140"/>
      <c r="D171" s="134"/>
      <c r="E171" s="141"/>
      <c r="F171" s="141"/>
      <c r="G171" s="141"/>
    </row>
    <row r="172" spans="1:7" ht="31.9" customHeight="1">
      <c r="A172" s="142" t="s">
        <v>526</v>
      </c>
      <c r="B172" s="133" t="s">
        <v>527</v>
      </c>
      <c r="C172" s="140">
        <v>15</v>
      </c>
      <c r="D172" s="134" t="s">
        <v>62</v>
      </c>
      <c r="E172" s="160"/>
      <c r="F172" s="160"/>
      <c r="G172" s="137">
        <f t="shared" ref="G172:G173" si="13">SUM(E172,F172)*C172</f>
        <v>0</v>
      </c>
    </row>
    <row r="173" spans="1:7" ht="31.15" customHeight="1">
      <c r="A173" s="142" t="s">
        <v>528</v>
      </c>
      <c r="B173" s="133" t="s">
        <v>529</v>
      </c>
      <c r="C173" s="140">
        <v>10</v>
      </c>
      <c r="D173" s="134" t="s">
        <v>62</v>
      </c>
      <c r="E173" s="160"/>
      <c r="F173" s="160"/>
      <c r="G173" s="137">
        <f t="shared" si="13"/>
        <v>0</v>
      </c>
    </row>
    <row r="174" spans="1:7">
      <c r="A174" s="138">
        <v>17</v>
      </c>
      <c r="B174" s="139" t="s">
        <v>269</v>
      </c>
      <c r="C174" s="140"/>
      <c r="D174" s="134"/>
      <c r="E174" s="141"/>
      <c r="F174" s="141"/>
      <c r="G174" s="141"/>
    </row>
    <row r="175" spans="1:7">
      <c r="A175" s="142" t="s">
        <v>530</v>
      </c>
      <c r="B175" s="133" t="s">
        <v>531</v>
      </c>
      <c r="C175" s="140">
        <v>1</v>
      </c>
      <c r="D175" s="134" t="s">
        <v>481</v>
      </c>
      <c r="E175" s="160"/>
      <c r="F175" s="160"/>
      <c r="G175" s="137">
        <f t="shared" ref="G175:G179" si="14">SUM(E175,F175)*C175</f>
        <v>0</v>
      </c>
    </row>
    <row r="176" spans="1:7" ht="28.15" customHeight="1">
      <c r="A176" s="142" t="s">
        <v>532</v>
      </c>
      <c r="B176" s="133" t="s">
        <v>155</v>
      </c>
      <c r="C176" s="140">
        <v>1</v>
      </c>
      <c r="D176" s="134" t="s">
        <v>481</v>
      </c>
      <c r="E176" s="160"/>
      <c r="F176" s="160"/>
      <c r="G176" s="137">
        <f t="shared" si="14"/>
        <v>0</v>
      </c>
    </row>
    <row r="177" spans="1:7">
      <c r="A177" s="142" t="s">
        <v>533</v>
      </c>
      <c r="B177" s="133" t="s">
        <v>534</v>
      </c>
      <c r="C177" s="140">
        <v>1</v>
      </c>
      <c r="D177" s="134" t="s">
        <v>90</v>
      </c>
      <c r="E177" s="136" t="s">
        <v>57</v>
      </c>
      <c r="F177" s="160"/>
      <c r="G177" s="137">
        <f t="shared" si="14"/>
        <v>0</v>
      </c>
    </row>
    <row r="178" spans="1:7">
      <c r="A178" s="142" t="s">
        <v>535</v>
      </c>
      <c r="B178" s="133" t="s">
        <v>536</v>
      </c>
      <c r="C178" s="140">
        <v>1</v>
      </c>
      <c r="D178" s="134" t="s">
        <v>481</v>
      </c>
      <c r="E178" s="160"/>
      <c r="F178" s="160"/>
      <c r="G178" s="137">
        <f t="shared" si="14"/>
        <v>0</v>
      </c>
    </row>
    <row r="179" spans="1:7">
      <c r="A179" s="142" t="s">
        <v>537</v>
      </c>
      <c r="B179" s="133" t="s">
        <v>538</v>
      </c>
      <c r="C179" s="140">
        <v>17</v>
      </c>
      <c r="D179" s="134" t="s">
        <v>403</v>
      </c>
      <c r="E179" s="160"/>
      <c r="F179" s="160"/>
      <c r="G179" s="137">
        <f t="shared" si="14"/>
        <v>0</v>
      </c>
    </row>
    <row r="180" spans="1:7">
      <c r="A180" s="138">
        <v>18</v>
      </c>
      <c r="B180" s="139" t="s">
        <v>539</v>
      </c>
      <c r="C180" s="140"/>
      <c r="D180" s="134"/>
      <c r="E180" s="141"/>
      <c r="F180" s="141"/>
      <c r="G180" s="141"/>
    </row>
    <row r="181" spans="1:7">
      <c r="A181" s="142" t="s">
        <v>540</v>
      </c>
      <c r="B181" s="133" t="s">
        <v>541</v>
      </c>
      <c r="C181" s="140">
        <v>140</v>
      </c>
      <c r="D181" s="134" t="s">
        <v>403</v>
      </c>
      <c r="E181" s="136" t="s">
        <v>57</v>
      </c>
      <c r="F181" s="160"/>
      <c r="G181" s="137">
        <f t="shared" ref="G181:G182" si="15">SUM(E181,F181)*C181</f>
        <v>0</v>
      </c>
    </row>
    <row r="182" spans="1:7">
      <c r="A182" s="142" t="s">
        <v>542</v>
      </c>
      <c r="B182" s="133" t="s">
        <v>543</v>
      </c>
      <c r="C182" s="140">
        <v>3</v>
      </c>
      <c r="D182" s="134" t="s">
        <v>544</v>
      </c>
      <c r="E182" s="136" t="s">
        <v>57</v>
      </c>
      <c r="F182" s="160"/>
      <c r="G182" s="137">
        <f t="shared" si="15"/>
        <v>0</v>
      </c>
    </row>
    <row r="183" spans="1:7">
      <c r="A183" s="144"/>
      <c r="B183" s="189" t="s">
        <v>12</v>
      </c>
      <c r="C183" s="189"/>
      <c r="D183" s="189"/>
      <c r="E183" s="145">
        <f>SUMPRODUCT(E18:E182,C18:C182)</f>
        <v>0</v>
      </c>
      <c r="F183" s="145">
        <f>SUMPRODUCT(F18:F182,C18:C182)</f>
        <v>0</v>
      </c>
      <c r="G183" s="146">
        <f>SUM(G18:G182)</f>
        <v>0</v>
      </c>
    </row>
    <row r="184" spans="1:7">
      <c r="A184" s="147" t="s">
        <v>158</v>
      </c>
      <c r="B184" s="148" t="s">
        <v>222</v>
      </c>
      <c r="C184" s="149"/>
      <c r="D184" s="150"/>
      <c r="E184" s="151"/>
      <c r="F184" s="151"/>
      <c r="G184" s="152"/>
    </row>
    <row r="185" spans="1:7" ht="31.15" customHeight="1">
      <c r="A185" s="138" t="s">
        <v>52</v>
      </c>
      <c r="B185" s="139" t="s">
        <v>545</v>
      </c>
      <c r="C185" s="140"/>
      <c r="D185" s="134"/>
      <c r="E185" s="141"/>
      <c r="F185" s="141"/>
      <c r="G185" s="141"/>
    </row>
    <row r="186" spans="1:7">
      <c r="A186" s="138" t="s">
        <v>14</v>
      </c>
      <c r="B186" s="139" t="s">
        <v>161</v>
      </c>
      <c r="C186" s="57"/>
      <c r="D186" s="57"/>
      <c r="E186" s="57"/>
      <c r="F186" s="57"/>
      <c r="G186" s="90"/>
    </row>
    <row r="187" spans="1:7">
      <c r="A187" s="142" t="s">
        <v>546</v>
      </c>
      <c r="B187" s="133" t="s">
        <v>379</v>
      </c>
      <c r="C187" s="140">
        <v>1</v>
      </c>
      <c r="D187" s="134" t="s">
        <v>481</v>
      </c>
      <c r="E187" s="78"/>
      <c r="F187" s="78"/>
      <c r="G187" s="141">
        <f>SUM(E187:F187)*C187</f>
        <v>0</v>
      </c>
    </row>
    <row r="188" spans="1:7">
      <c r="A188" s="138" t="s">
        <v>571</v>
      </c>
      <c r="B188" s="139" t="s">
        <v>272</v>
      </c>
      <c r="C188" s="140"/>
      <c r="D188" s="134"/>
      <c r="E188" s="141"/>
      <c r="F188" s="141"/>
      <c r="G188" s="141"/>
    </row>
    <row r="189" spans="1:7" ht="43.15" customHeight="1">
      <c r="A189" s="142" t="s">
        <v>55</v>
      </c>
      <c r="B189" s="133" t="s">
        <v>292</v>
      </c>
      <c r="C189" s="140">
        <v>1</v>
      </c>
      <c r="D189" s="134" t="s">
        <v>481</v>
      </c>
      <c r="E189" s="160"/>
      <c r="F189" s="160"/>
      <c r="G189" s="137">
        <f t="shared" ref="G189:G203" si="16">SUM(E189:F189)*C189</f>
        <v>0</v>
      </c>
    </row>
    <row r="190" spans="1:7">
      <c r="A190" s="142" t="s">
        <v>68</v>
      </c>
      <c r="B190" s="133" t="s">
        <v>162</v>
      </c>
      <c r="C190" s="140"/>
      <c r="D190" s="134" t="s">
        <v>148</v>
      </c>
      <c r="E190" s="136"/>
      <c r="F190" s="136"/>
      <c r="G190" s="137"/>
    </row>
    <row r="191" spans="1:7">
      <c r="A191" s="142" t="s">
        <v>739</v>
      </c>
      <c r="B191" s="133" t="s">
        <v>380</v>
      </c>
      <c r="C191" s="140">
        <v>1</v>
      </c>
      <c r="D191" s="134" t="s">
        <v>481</v>
      </c>
      <c r="E191" s="160"/>
      <c r="F191" s="160"/>
      <c r="G191" s="137">
        <f>SUM(E191:F191)*C191</f>
        <v>0</v>
      </c>
    </row>
    <row r="192" spans="1:7">
      <c r="A192" s="142" t="s">
        <v>740</v>
      </c>
      <c r="B192" s="133" t="s">
        <v>381</v>
      </c>
      <c r="C192" s="140">
        <v>1</v>
      </c>
      <c r="D192" s="134" t="s">
        <v>481</v>
      </c>
      <c r="E192" s="160"/>
      <c r="F192" s="160"/>
      <c r="G192" s="137">
        <f t="shared" si="16"/>
        <v>0</v>
      </c>
    </row>
    <row r="193" spans="1:7">
      <c r="A193" s="142" t="s">
        <v>741</v>
      </c>
      <c r="B193" s="133" t="s">
        <v>382</v>
      </c>
      <c r="C193" s="140">
        <v>1</v>
      </c>
      <c r="D193" s="134" t="s">
        <v>481</v>
      </c>
      <c r="E193" s="160"/>
      <c r="F193" s="160"/>
      <c r="G193" s="137">
        <f t="shared" si="16"/>
        <v>0</v>
      </c>
    </row>
    <row r="194" spans="1:7">
      <c r="A194" s="142" t="s">
        <v>69</v>
      </c>
      <c r="B194" s="133" t="s">
        <v>163</v>
      </c>
      <c r="C194" s="140"/>
      <c r="D194" s="134" t="s">
        <v>148</v>
      </c>
      <c r="E194" s="136"/>
      <c r="F194" s="136"/>
      <c r="G194" s="137"/>
    </row>
    <row r="195" spans="1:7">
      <c r="A195" s="142" t="s">
        <v>572</v>
      </c>
      <c r="B195" s="133" t="s">
        <v>164</v>
      </c>
      <c r="C195" s="140">
        <v>1</v>
      </c>
      <c r="D195" s="134" t="s">
        <v>481</v>
      </c>
      <c r="E195" s="160"/>
      <c r="F195" s="160"/>
      <c r="G195" s="137">
        <f t="shared" si="16"/>
        <v>0</v>
      </c>
    </row>
    <row r="196" spans="1:7">
      <c r="A196" s="142" t="s">
        <v>573</v>
      </c>
      <c r="B196" s="133" t="s">
        <v>165</v>
      </c>
      <c r="C196" s="140">
        <v>5</v>
      </c>
      <c r="D196" s="134" t="s">
        <v>481</v>
      </c>
      <c r="E196" s="160"/>
      <c r="F196" s="160"/>
      <c r="G196" s="137">
        <f t="shared" si="16"/>
        <v>0</v>
      </c>
    </row>
    <row r="197" spans="1:7">
      <c r="A197" s="142" t="s">
        <v>574</v>
      </c>
      <c r="B197" s="133" t="s">
        <v>166</v>
      </c>
      <c r="C197" s="140">
        <v>6</v>
      </c>
      <c r="D197" s="134" t="s">
        <v>481</v>
      </c>
      <c r="E197" s="160"/>
      <c r="F197" s="160"/>
      <c r="G197" s="137">
        <f t="shared" si="16"/>
        <v>0</v>
      </c>
    </row>
    <row r="198" spans="1:7">
      <c r="A198" s="142" t="s">
        <v>742</v>
      </c>
      <c r="B198" s="133" t="s">
        <v>167</v>
      </c>
      <c r="C198" s="140">
        <v>8</v>
      </c>
      <c r="D198" s="134" t="s">
        <v>481</v>
      </c>
      <c r="E198" s="160"/>
      <c r="F198" s="160"/>
      <c r="G198" s="137">
        <f t="shared" si="16"/>
        <v>0</v>
      </c>
    </row>
    <row r="199" spans="1:7">
      <c r="A199" s="142" t="s">
        <v>70</v>
      </c>
      <c r="B199" s="133" t="s">
        <v>168</v>
      </c>
      <c r="C199" s="140">
        <v>1</v>
      </c>
      <c r="D199" s="134" t="s">
        <v>481</v>
      </c>
      <c r="E199" s="160"/>
      <c r="F199" s="160"/>
      <c r="G199" s="137">
        <f t="shared" si="16"/>
        <v>0</v>
      </c>
    </row>
    <row r="200" spans="1:7">
      <c r="A200" s="142" t="s">
        <v>99</v>
      </c>
      <c r="B200" s="133" t="s">
        <v>169</v>
      </c>
      <c r="C200" s="140">
        <v>7</v>
      </c>
      <c r="D200" s="134" t="s">
        <v>481</v>
      </c>
      <c r="E200" s="160"/>
      <c r="F200" s="160"/>
      <c r="G200" s="137">
        <f t="shared" si="16"/>
        <v>0</v>
      </c>
    </row>
    <row r="201" spans="1:7">
      <c r="A201" s="142" t="s">
        <v>100</v>
      </c>
      <c r="B201" s="133" t="s">
        <v>170</v>
      </c>
      <c r="C201" s="140">
        <v>4</v>
      </c>
      <c r="D201" s="134" t="s">
        <v>481</v>
      </c>
      <c r="E201" s="160"/>
      <c r="F201" s="160"/>
      <c r="G201" s="137">
        <f t="shared" si="16"/>
        <v>0</v>
      </c>
    </row>
    <row r="202" spans="1:7">
      <c r="A202" s="142" t="s">
        <v>101</v>
      </c>
      <c r="B202" s="133" t="s">
        <v>383</v>
      </c>
      <c r="C202" s="140">
        <v>80</v>
      </c>
      <c r="D202" s="134" t="s">
        <v>62</v>
      </c>
      <c r="E202" s="160"/>
      <c r="F202" s="160"/>
      <c r="G202" s="137">
        <f t="shared" si="16"/>
        <v>0</v>
      </c>
    </row>
    <row r="203" spans="1:7" ht="25.5">
      <c r="A203" s="142" t="s">
        <v>102</v>
      </c>
      <c r="B203" s="133" t="s">
        <v>747</v>
      </c>
      <c r="C203" s="140">
        <v>1</v>
      </c>
      <c r="D203" s="134" t="s">
        <v>481</v>
      </c>
      <c r="E203" s="160"/>
      <c r="F203" s="160"/>
      <c r="G203" s="137">
        <f t="shared" si="16"/>
        <v>0</v>
      </c>
    </row>
    <row r="204" spans="1:7">
      <c r="A204" s="138" t="s">
        <v>575</v>
      </c>
      <c r="B204" s="139" t="s">
        <v>274</v>
      </c>
      <c r="C204" s="140"/>
      <c r="D204" s="134"/>
      <c r="E204" s="141"/>
      <c r="F204" s="141"/>
      <c r="G204" s="141"/>
    </row>
    <row r="205" spans="1:7" ht="51">
      <c r="A205" s="142" t="s">
        <v>63</v>
      </c>
      <c r="B205" s="133" t="s">
        <v>310</v>
      </c>
      <c r="C205" s="140">
        <v>30</v>
      </c>
      <c r="D205" s="134" t="s">
        <v>481</v>
      </c>
      <c r="E205" s="160"/>
      <c r="F205" s="160"/>
      <c r="G205" s="137">
        <f t="shared" ref="G205:G268" si="17">SUM(E205:F205)*C205</f>
        <v>0</v>
      </c>
    </row>
    <row r="206" spans="1:7" ht="51">
      <c r="A206" s="142" t="s">
        <v>67</v>
      </c>
      <c r="B206" s="133" t="s">
        <v>311</v>
      </c>
      <c r="C206" s="140">
        <v>2</v>
      </c>
      <c r="D206" s="134" t="s">
        <v>481</v>
      </c>
      <c r="E206" s="160"/>
      <c r="F206" s="160"/>
      <c r="G206" s="137">
        <f t="shared" si="17"/>
        <v>0</v>
      </c>
    </row>
    <row r="207" spans="1:7" ht="61.15" customHeight="1">
      <c r="A207" s="142" t="s">
        <v>95</v>
      </c>
      <c r="B207" s="133" t="s">
        <v>384</v>
      </c>
      <c r="C207" s="140">
        <v>3</v>
      </c>
      <c r="D207" s="134" t="s">
        <v>481</v>
      </c>
      <c r="E207" s="160"/>
      <c r="F207" s="160"/>
      <c r="G207" s="137">
        <f t="shared" si="17"/>
        <v>0</v>
      </c>
    </row>
    <row r="208" spans="1:7" ht="30" customHeight="1">
      <c r="A208" s="142" t="s">
        <v>96</v>
      </c>
      <c r="B208" s="133" t="s">
        <v>547</v>
      </c>
      <c r="C208" s="140">
        <v>5</v>
      </c>
      <c r="D208" s="134" t="s">
        <v>481</v>
      </c>
      <c r="E208" s="160"/>
      <c r="F208" s="160"/>
      <c r="G208" s="137">
        <f t="shared" si="17"/>
        <v>0</v>
      </c>
    </row>
    <row r="209" spans="1:7" ht="15" customHeight="1">
      <c r="A209" s="142" t="s">
        <v>97</v>
      </c>
      <c r="B209" s="133" t="s">
        <v>171</v>
      </c>
      <c r="C209" s="140"/>
      <c r="D209" s="134"/>
      <c r="E209" s="136"/>
      <c r="F209" s="136"/>
      <c r="G209" s="137"/>
    </row>
    <row r="210" spans="1:7">
      <c r="A210" s="142" t="s">
        <v>576</v>
      </c>
      <c r="B210" s="133" t="s">
        <v>172</v>
      </c>
      <c r="C210" s="140">
        <v>1200</v>
      </c>
      <c r="D210" s="134" t="s">
        <v>62</v>
      </c>
      <c r="E210" s="160"/>
      <c r="F210" s="160"/>
      <c r="G210" s="137">
        <f t="shared" si="17"/>
        <v>0</v>
      </c>
    </row>
    <row r="211" spans="1:7">
      <c r="A211" s="142" t="s">
        <v>577</v>
      </c>
      <c r="B211" s="133" t="s">
        <v>173</v>
      </c>
      <c r="C211" s="140">
        <v>300</v>
      </c>
      <c r="D211" s="134" t="s">
        <v>62</v>
      </c>
      <c r="E211" s="160"/>
      <c r="F211" s="160"/>
      <c r="G211" s="137">
        <f t="shared" si="17"/>
        <v>0</v>
      </c>
    </row>
    <row r="212" spans="1:7">
      <c r="A212" s="142" t="s">
        <v>578</v>
      </c>
      <c r="B212" s="133" t="s">
        <v>293</v>
      </c>
      <c r="C212" s="140">
        <v>50</v>
      </c>
      <c r="D212" s="134" t="s">
        <v>62</v>
      </c>
      <c r="E212" s="160"/>
      <c r="F212" s="160"/>
      <c r="G212" s="137">
        <f t="shared" si="17"/>
        <v>0</v>
      </c>
    </row>
    <row r="213" spans="1:7">
      <c r="A213" s="142" t="s">
        <v>98</v>
      </c>
      <c r="B213" s="133" t="s">
        <v>174</v>
      </c>
      <c r="C213" s="140"/>
      <c r="D213" s="134"/>
      <c r="E213" s="136"/>
      <c r="F213" s="136"/>
      <c r="G213" s="137"/>
    </row>
    <row r="214" spans="1:7">
      <c r="A214" s="142" t="s">
        <v>579</v>
      </c>
      <c r="B214" s="133" t="s">
        <v>175</v>
      </c>
      <c r="C214" s="140">
        <v>1</v>
      </c>
      <c r="D214" s="134" t="s">
        <v>481</v>
      </c>
      <c r="E214" s="160"/>
      <c r="F214" s="160"/>
      <c r="G214" s="137">
        <f t="shared" si="17"/>
        <v>0</v>
      </c>
    </row>
    <row r="215" spans="1:7">
      <c r="A215" s="142" t="s">
        <v>580</v>
      </c>
      <c r="B215" s="133" t="s">
        <v>176</v>
      </c>
      <c r="C215" s="140">
        <v>6</v>
      </c>
      <c r="D215" s="134" t="s">
        <v>481</v>
      </c>
      <c r="E215" s="160"/>
      <c r="F215" s="160"/>
      <c r="G215" s="137">
        <f t="shared" si="17"/>
        <v>0</v>
      </c>
    </row>
    <row r="216" spans="1:7">
      <c r="A216" s="142" t="s">
        <v>581</v>
      </c>
      <c r="B216" s="133" t="s">
        <v>177</v>
      </c>
      <c r="C216" s="140">
        <v>2</v>
      </c>
      <c r="D216" s="134" t="s">
        <v>481</v>
      </c>
      <c r="E216" s="160"/>
      <c r="F216" s="160"/>
      <c r="G216" s="137">
        <f t="shared" si="17"/>
        <v>0</v>
      </c>
    </row>
    <row r="217" spans="1:7">
      <c r="A217" s="142" t="s">
        <v>582</v>
      </c>
      <c r="B217" s="133" t="s">
        <v>294</v>
      </c>
      <c r="C217" s="140">
        <v>1</v>
      </c>
      <c r="D217" s="134" t="s">
        <v>481</v>
      </c>
      <c r="E217" s="160"/>
      <c r="F217" s="160"/>
      <c r="G217" s="137">
        <f t="shared" si="17"/>
        <v>0</v>
      </c>
    </row>
    <row r="218" spans="1:7">
      <c r="A218" s="142" t="s">
        <v>583</v>
      </c>
      <c r="B218" s="133" t="s">
        <v>178</v>
      </c>
      <c r="C218" s="140">
        <v>21</v>
      </c>
      <c r="D218" s="134" t="s">
        <v>481</v>
      </c>
      <c r="E218" s="160"/>
      <c r="F218" s="160"/>
      <c r="G218" s="137">
        <f t="shared" si="17"/>
        <v>0</v>
      </c>
    </row>
    <row r="219" spans="1:7">
      <c r="A219" s="142" t="s">
        <v>106</v>
      </c>
      <c r="B219" s="133" t="s">
        <v>179</v>
      </c>
      <c r="C219" s="140"/>
      <c r="D219" s="134"/>
      <c r="E219" s="136"/>
      <c r="F219" s="136"/>
      <c r="G219" s="137"/>
    </row>
    <row r="220" spans="1:7">
      <c r="A220" s="142" t="s">
        <v>584</v>
      </c>
      <c r="B220" s="133" t="s">
        <v>176</v>
      </c>
      <c r="C220" s="140">
        <v>1</v>
      </c>
      <c r="D220" s="134" t="s">
        <v>481</v>
      </c>
      <c r="E220" s="160"/>
      <c r="F220" s="160"/>
      <c r="G220" s="137">
        <f t="shared" si="17"/>
        <v>0</v>
      </c>
    </row>
    <row r="221" spans="1:7">
      <c r="A221" s="142" t="s">
        <v>585</v>
      </c>
      <c r="B221" s="133" t="s">
        <v>385</v>
      </c>
      <c r="C221" s="140">
        <v>1</v>
      </c>
      <c r="D221" s="134" t="s">
        <v>481</v>
      </c>
      <c r="E221" s="160"/>
      <c r="F221" s="160"/>
      <c r="G221" s="137">
        <f t="shared" si="17"/>
        <v>0</v>
      </c>
    </row>
    <row r="222" spans="1:7">
      <c r="A222" s="142" t="s">
        <v>586</v>
      </c>
      <c r="B222" s="133" t="s">
        <v>180</v>
      </c>
      <c r="C222" s="140">
        <v>7</v>
      </c>
      <c r="D222" s="134" t="s">
        <v>481</v>
      </c>
      <c r="E222" s="160"/>
      <c r="F222" s="160"/>
      <c r="G222" s="137">
        <f t="shared" si="17"/>
        <v>0</v>
      </c>
    </row>
    <row r="223" spans="1:7">
      <c r="A223" s="142" t="s">
        <v>548</v>
      </c>
      <c r="B223" s="133" t="s">
        <v>181</v>
      </c>
      <c r="C223" s="140"/>
      <c r="D223" s="134"/>
      <c r="E223" s="136"/>
      <c r="F223" s="136"/>
      <c r="G223" s="137"/>
    </row>
    <row r="224" spans="1:7">
      <c r="A224" s="142" t="s">
        <v>587</v>
      </c>
      <c r="B224" s="133" t="s">
        <v>180</v>
      </c>
      <c r="C224" s="140">
        <v>2</v>
      </c>
      <c r="D224" s="134" t="s">
        <v>481</v>
      </c>
      <c r="E224" s="160"/>
      <c r="F224" s="160"/>
      <c r="G224" s="137">
        <f t="shared" si="17"/>
        <v>0</v>
      </c>
    </row>
    <row r="225" spans="1:7">
      <c r="A225" s="142" t="s">
        <v>115</v>
      </c>
      <c r="B225" s="133" t="s">
        <v>182</v>
      </c>
      <c r="C225" s="140">
        <v>31</v>
      </c>
      <c r="D225" s="134" t="s">
        <v>481</v>
      </c>
      <c r="E225" s="160"/>
      <c r="F225" s="160"/>
      <c r="G225" s="137">
        <f t="shared" si="17"/>
        <v>0</v>
      </c>
    </row>
    <row r="226" spans="1:7">
      <c r="A226" s="142" t="s">
        <v>116</v>
      </c>
      <c r="B226" s="133" t="s">
        <v>183</v>
      </c>
      <c r="C226" s="140">
        <v>4</v>
      </c>
      <c r="D226" s="134" t="s">
        <v>481</v>
      </c>
      <c r="E226" s="160"/>
      <c r="F226" s="160"/>
      <c r="G226" s="137">
        <f t="shared" si="17"/>
        <v>0</v>
      </c>
    </row>
    <row r="227" spans="1:7">
      <c r="A227" s="142" t="s">
        <v>117</v>
      </c>
      <c r="B227" s="133" t="s">
        <v>184</v>
      </c>
      <c r="C227" s="140"/>
      <c r="D227" s="134"/>
      <c r="E227" s="136"/>
      <c r="F227" s="136"/>
      <c r="G227" s="137"/>
    </row>
    <row r="228" spans="1:7">
      <c r="A228" s="142" t="s">
        <v>588</v>
      </c>
      <c r="B228" s="133" t="s">
        <v>185</v>
      </c>
      <c r="C228" s="140">
        <v>15</v>
      </c>
      <c r="D228" s="134" t="s">
        <v>481</v>
      </c>
      <c r="E228" s="160"/>
      <c r="F228" s="160"/>
      <c r="G228" s="137">
        <f t="shared" si="17"/>
        <v>0</v>
      </c>
    </row>
    <row r="229" spans="1:7">
      <c r="A229" s="142" t="s">
        <v>589</v>
      </c>
      <c r="B229" s="133" t="s">
        <v>186</v>
      </c>
      <c r="C229" s="140">
        <v>3</v>
      </c>
      <c r="D229" s="134" t="s">
        <v>481</v>
      </c>
      <c r="E229" s="160"/>
      <c r="F229" s="160"/>
      <c r="G229" s="137">
        <f t="shared" si="17"/>
        <v>0</v>
      </c>
    </row>
    <row r="230" spans="1:7">
      <c r="A230" s="142" t="s">
        <v>590</v>
      </c>
      <c r="B230" s="133" t="s">
        <v>187</v>
      </c>
      <c r="C230" s="140">
        <v>2</v>
      </c>
      <c r="D230" s="134" t="s">
        <v>481</v>
      </c>
      <c r="E230" s="160"/>
      <c r="F230" s="160"/>
      <c r="G230" s="137">
        <f t="shared" si="17"/>
        <v>0</v>
      </c>
    </row>
    <row r="231" spans="1:7">
      <c r="A231" s="142" t="s">
        <v>118</v>
      </c>
      <c r="B231" s="133" t="s">
        <v>188</v>
      </c>
      <c r="C231" s="140"/>
      <c r="D231" s="134"/>
      <c r="E231" s="136"/>
      <c r="F231" s="136"/>
      <c r="G231" s="137"/>
    </row>
    <row r="232" spans="1:7">
      <c r="A232" s="142" t="s">
        <v>591</v>
      </c>
      <c r="B232" s="133" t="s">
        <v>185</v>
      </c>
      <c r="C232" s="140">
        <v>66</v>
      </c>
      <c r="D232" s="134" t="s">
        <v>62</v>
      </c>
      <c r="E232" s="160"/>
      <c r="F232" s="160"/>
      <c r="G232" s="137">
        <f t="shared" si="17"/>
        <v>0</v>
      </c>
    </row>
    <row r="233" spans="1:7">
      <c r="A233" s="142" t="s">
        <v>592</v>
      </c>
      <c r="B233" s="133" t="s">
        <v>186</v>
      </c>
      <c r="C233" s="140">
        <v>15</v>
      </c>
      <c r="D233" s="134" t="s">
        <v>62</v>
      </c>
      <c r="E233" s="160"/>
      <c r="F233" s="160"/>
      <c r="G233" s="137">
        <f t="shared" si="17"/>
        <v>0</v>
      </c>
    </row>
    <row r="234" spans="1:7">
      <c r="A234" s="142" t="s">
        <v>593</v>
      </c>
      <c r="B234" s="133" t="s">
        <v>187</v>
      </c>
      <c r="C234" s="140">
        <v>12</v>
      </c>
      <c r="D234" s="134" t="s">
        <v>62</v>
      </c>
      <c r="E234" s="160"/>
      <c r="F234" s="160"/>
      <c r="G234" s="137">
        <f t="shared" si="17"/>
        <v>0</v>
      </c>
    </row>
    <row r="235" spans="1:7">
      <c r="A235" s="142" t="s">
        <v>119</v>
      </c>
      <c r="B235" s="133" t="s">
        <v>295</v>
      </c>
      <c r="C235" s="140"/>
      <c r="D235" s="134"/>
      <c r="E235" s="136"/>
      <c r="F235" s="136"/>
      <c r="G235" s="137"/>
    </row>
    <row r="236" spans="1:7">
      <c r="A236" s="142" t="s">
        <v>594</v>
      </c>
      <c r="B236" s="133" t="s">
        <v>185</v>
      </c>
      <c r="C236" s="140">
        <v>57</v>
      </c>
      <c r="D236" s="134" t="s">
        <v>62</v>
      </c>
      <c r="E236" s="160"/>
      <c r="F236" s="160"/>
      <c r="G236" s="137">
        <f>SUM(E236:F236)*C236</f>
        <v>0</v>
      </c>
    </row>
    <row r="237" spans="1:7">
      <c r="A237" s="142" t="s">
        <v>595</v>
      </c>
      <c r="B237" s="133" t="s">
        <v>186</v>
      </c>
      <c r="C237" s="140">
        <v>24</v>
      </c>
      <c r="D237" s="134" t="s">
        <v>62</v>
      </c>
      <c r="E237" s="160"/>
      <c r="F237" s="160"/>
      <c r="G237" s="137">
        <f>SUM(E237:F237)*C237</f>
        <v>0</v>
      </c>
    </row>
    <row r="238" spans="1:7">
      <c r="A238" s="142" t="s">
        <v>596</v>
      </c>
      <c r="B238" s="133" t="s">
        <v>189</v>
      </c>
      <c r="C238" s="140">
        <v>6</v>
      </c>
      <c r="D238" s="134" t="s">
        <v>62</v>
      </c>
      <c r="E238" s="160"/>
      <c r="F238" s="160"/>
      <c r="G238" s="137">
        <f t="shared" si="17"/>
        <v>0</v>
      </c>
    </row>
    <row r="239" spans="1:7">
      <c r="A239" s="142" t="s">
        <v>597</v>
      </c>
      <c r="B239" s="133" t="s">
        <v>190</v>
      </c>
      <c r="C239" s="140">
        <v>2</v>
      </c>
      <c r="D239" s="134" t="s">
        <v>481</v>
      </c>
      <c r="E239" s="160"/>
      <c r="F239" s="160"/>
      <c r="G239" s="137">
        <f t="shared" si="17"/>
        <v>0</v>
      </c>
    </row>
    <row r="240" spans="1:7">
      <c r="A240" s="142" t="s">
        <v>598</v>
      </c>
      <c r="B240" s="133" t="s">
        <v>192</v>
      </c>
      <c r="C240" s="140">
        <v>27</v>
      </c>
      <c r="D240" s="134" t="s">
        <v>62</v>
      </c>
      <c r="E240" s="160"/>
      <c r="F240" s="160"/>
      <c r="G240" s="137">
        <f t="shared" si="17"/>
        <v>0</v>
      </c>
    </row>
    <row r="241" spans="1:7">
      <c r="A241" s="142" t="s">
        <v>599</v>
      </c>
      <c r="B241" s="133" t="s">
        <v>194</v>
      </c>
      <c r="C241" s="140">
        <v>27</v>
      </c>
      <c r="D241" s="134" t="s">
        <v>62</v>
      </c>
      <c r="E241" s="160"/>
      <c r="F241" s="160"/>
      <c r="G241" s="137">
        <f t="shared" si="17"/>
        <v>0</v>
      </c>
    </row>
    <row r="242" spans="1:7">
      <c r="A242" s="142" t="s">
        <v>600</v>
      </c>
      <c r="B242" s="133" t="s">
        <v>195</v>
      </c>
      <c r="C242" s="140">
        <v>10</v>
      </c>
      <c r="D242" s="134" t="s">
        <v>62</v>
      </c>
      <c r="E242" s="160"/>
      <c r="F242" s="160"/>
      <c r="G242" s="137">
        <f t="shared" si="17"/>
        <v>0</v>
      </c>
    </row>
    <row r="243" spans="1:7">
      <c r="A243" s="142" t="s">
        <v>601</v>
      </c>
      <c r="B243" s="133" t="s">
        <v>197</v>
      </c>
      <c r="C243" s="140">
        <v>18</v>
      </c>
      <c r="D243" s="134" t="s">
        <v>481</v>
      </c>
      <c r="E243" s="160"/>
      <c r="F243" s="160"/>
      <c r="G243" s="137">
        <f t="shared" si="17"/>
        <v>0</v>
      </c>
    </row>
    <row r="244" spans="1:7">
      <c r="A244" s="142" t="s">
        <v>602</v>
      </c>
      <c r="B244" s="133" t="s">
        <v>199</v>
      </c>
      <c r="C244" s="140">
        <v>9</v>
      </c>
      <c r="D244" s="134" t="s">
        <v>481</v>
      </c>
      <c r="E244" s="160"/>
      <c r="F244" s="160"/>
      <c r="G244" s="137">
        <f t="shared" si="17"/>
        <v>0</v>
      </c>
    </row>
    <row r="245" spans="1:7">
      <c r="A245" s="142" t="s">
        <v>603</v>
      </c>
      <c r="B245" s="133" t="s">
        <v>201</v>
      </c>
      <c r="C245" s="140">
        <v>2</v>
      </c>
      <c r="D245" s="134" t="s">
        <v>481</v>
      </c>
      <c r="E245" s="160"/>
      <c r="F245" s="160"/>
      <c r="G245" s="137">
        <f t="shared" si="17"/>
        <v>0</v>
      </c>
    </row>
    <row r="246" spans="1:7">
      <c r="A246" s="142" t="s">
        <v>604</v>
      </c>
      <c r="B246" s="133" t="s">
        <v>202</v>
      </c>
      <c r="C246" s="140">
        <v>14</v>
      </c>
      <c r="D246" s="134" t="s">
        <v>481</v>
      </c>
      <c r="E246" s="160"/>
      <c r="F246" s="160"/>
      <c r="G246" s="137">
        <f t="shared" si="17"/>
        <v>0</v>
      </c>
    </row>
    <row r="247" spans="1:7">
      <c r="A247" s="142" t="s">
        <v>605</v>
      </c>
      <c r="B247" s="133" t="s">
        <v>203</v>
      </c>
      <c r="C247" s="140">
        <v>78</v>
      </c>
      <c r="D247" s="134" t="s">
        <v>62</v>
      </c>
      <c r="E247" s="160"/>
      <c r="F247" s="160"/>
      <c r="G247" s="137">
        <f t="shared" si="17"/>
        <v>0</v>
      </c>
    </row>
    <row r="248" spans="1:7">
      <c r="A248" s="142" t="s">
        <v>606</v>
      </c>
      <c r="B248" s="133" t="s">
        <v>204</v>
      </c>
      <c r="C248" s="140">
        <v>60</v>
      </c>
      <c r="D248" s="134" t="s">
        <v>481</v>
      </c>
      <c r="E248" s="160"/>
      <c r="F248" s="160"/>
      <c r="G248" s="137">
        <f t="shared" si="17"/>
        <v>0</v>
      </c>
    </row>
    <row r="249" spans="1:7">
      <c r="A249" s="142" t="s">
        <v>607</v>
      </c>
      <c r="B249" s="133" t="s">
        <v>205</v>
      </c>
      <c r="C249" s="140">
        <v>9</v>
      </c>
      <c r="D249" s="134" t="s">
        <v>481</v>
      </c>
      <c r="E249" s="160"/>
      <c r="F249" s="160"/>
      <c r="G249" s="137">
        <f t="shared" si="17"/>
        <v>0</v>
      </c>
    </row>
    <row r="250" spans="1:7">
      <c r="A250" s="142" t="s">
        <v>608</v>
      </c>
      <c r="B250" s="133" t="s">
        <v>206</v>
      </c>
      <c r="C250" s="140">
        <v>20</v>
      </c>
      <c r="D250" s="134" t="s">
        <v>481</v>
      </c>
      <c r="E250" s="160"/>
      <c r="F250" s="160"/>
      <c r="G250" s="137">
        <f t="shared" si="17"/>
        <v>0</v>
      </c>
    </row>
    <row r="251" spans="1:7">
      <c r="A251" s="142" t="s">
        <v>609</v>
      </c>
      <c r="B251" s="133" t="s">
        <v>207</v>
      </c>
      <c r="C251" s="140">
        <v>7</v>
      </c>
      <c r="D251" s="134" t="s">
        <v>481</v>
      </c>
      <c r="E251" s="160"/>
      <c r="F251" s="160"/>
      <c r="G251" s="137">
        <f t="shared" si="17"/>
        <v>0</v>
      </c>
    </row>
    <row r="252" spans="1:7">
      <c r="A252" s="142" t="s">
        <v>610</v>
      </c>
      <c r="B252" s="133" t="s">
        <v>208</v>
      </c>
      <c r="C252" s="140">
        <v>2</v>
      </c>
      <c r="D252" s="134" t="s">
        <v>481</v>
      </c>
      <c r="E252" s="160"/>
      <c r="F252" s="160"/>
      <c r="G252" s="137">
        <f t="shared" si="17"/>
        <v>0</v>
      </c>
    </row>
    <row r="253" spans="1:7">
      <c r="A253" s="142" t="s">
        <v>611</v>
      </c>
      <c r="B253" s="133" t="s">
        <v>209</v>
      </c>
      <c r="C253" s="140">
        <v>28</v>
      </c>
      <c r="D253" s="134" t="s">
        <v>481</v>
      </c>
      <c r="E253" s="160"/>
      <c r="F253" s="160"/>
      <c r="G253" s="137">
        <f t="shared" si="17"/>
        <v>0</v>
      </c>
    </row>
    <row r="254" spans="1:7">
      <c r="A254" s="142" t="s">
        <v>612</v>
      </c>
      <c r="B254" s="133" t="s">
        <v>210</v>
      </c>
      <c r="C254" s="140">
        <v>6</v>
      </c>
      <c r="D254" s="134" t="s">
        <v>481</v>
      </c>
      <c r="E254" s="160"/>
      <c r="F254" s="160"/>
      <c r="G254" s="137">
        <f t="shared" si="17"/>
        <v>0</v>
      </c>
    </row>
    <row r="255" spans="1:7">
      <c r="A255" s="142" t="s">
        <v>613</v>
      </c>
      <c r="B255" s="133" t="s">
        <v>211</v>
      </c>
      <c r="C255" s="140">
        <v>300</v>
      </c>
      <c r="D255" s="134" t="s">
        <v>90</v>
      </c>
      <c r="E255" s="160"/>
      <c r="F255" s="160"/>
      <c r="G255" s="137">
        <f t="shared" si="17"/>
        <v>0</v>
      </c>
    </row>
    <row r="256" spans="1:7">
      <c r="A256" s="142" t="s">
        <v>614</v>
      </c>
      <c r="B256" s="133" t="s">
        <v>212</v>
      </c>
      <c r="C256" s="140">
        <v>100</v>
      </c>
      <c r="D256" s="134" t="s">
        <v>62</v>
      </c>
      <c r="E256" s="160"/>
      <c r="F256" s="160"/>
      <c r="G256" s="137">
        <f t="shared" si="17"/>
        <v>0</v>
      </c>
    </row>
    <row r="257" spans="1:7">
      <c r="A257" s="142" t="s">
        <v>615</v>
      </c>
      <c r="B257" s="133" t="s">
        <v>213</v>
      </c>
      <c r="C257" s="140">
        <v>105</v>
      </c>
      <c r="D257" s="134" t="s">
        <v>481</v>
      </c>
      <c r="E257" s="160"/>
      <c r="F257" s="160"/>
      <c r="G257" s="137">
        <f t="shared" si="17"/>
        <v>0</v>
      </c>
    </row>
    <row r="258" spans="1:7">
      <c r="A258" s="142" t="s">
        <v>616</v>
      </c>
      <c r="B258" s="133" t="s">
        <v>214</v>
      </c>
      <c r="C258" s="140">
        <v>51</v>
      </c>
      <c r="D258" s="134" t="s">
        <v>62</v>
      </c>
      <c r="E258" s="160"/>
      <c r="F258" s="160"/>
      <c r="G258" s="137">
        <f t="shared" si="17"/>
        <v>0</v>
      </c>
    </row>
    <row r="259" spans="1:7">
      <c r="A259" s="142" t="s">
        <v>617</v>
      </c>
      <c r="B259" s="133" t="s">
        <v>114</v>
      </c>
      <c r="C259" s="140">
        <v>34</v>
      </c>
      <c r="D259" s="134" t="s">
        <v>90</v>
      </c>
      <c r="E259" s="160"/>
      <c r="F259" s="160"/>
      <c r="G259" s="137">
        <f t="shared" si="17"/>
        <v>0</v>
      </c>
    </row>
    <row r="260" spans="1:7">
      <c r="A260" s="142" t="s">
        <v>618</v>
      </c>
      <c r="B260" s="133" t="s">
        <v>215</v>
      </c>
      <c r="C260" s="140">
        <v>34</v>
      </c>
      <c r="D260" s="134" t="s">
        <v>90</v>
      </c>
      <c r="E260" s="160"/>
      <c r="F260" s="160"/>
      <c r="G260" s="137">
        <f t="shared" si="17"/>
        <v>0</v>
      </c>
    </row>
    <row r="261" spans="1:7">
      <c r="A261" s="142" t="s">
        <v>619</v>
      </c>
      <c r="B261" s="133" t="s">
        <v>216</v>
      </c>
      <c r="C261" s="140">
        <v>3</v>
      </c>
      <c r="D261" s="134" t="s">
        <v>481</v>
      </c>
      <c r="E261" s="160"/>
      <c r="F261" s="160"/>
      <c r="G261" s="137">
        <f t="shared" si="17"/>
        <v>0</v>
      </c>
    </row>
    <row r="262" spans="1:7">
      <c r="A262" s="142" t="s">
        <v>620</v>
      </c>
      <c r="B262" s="133" t="s">
        <v>217</v>
      </c>
      <c r="C262" s="140">
        <v>3</v>
      </c>
      <c r="D262" s="134" t="s">
        <v>481</v>
      </c>
      <c r="E262" s="160"/>
      <c r="F262" s="160"/>
      <c r="G262" s="137">
        <f t="shared" si="17"/>
        <v>0</v>
      </c>
    </row>
    <row r="263" spans="1:7">
      <c r="A263" s="142" t="s">
        <v>621</v>
      </c>
      <c r="B263" s="133" t="s">
        <v>218</v>
      </c>
      <c r="C263" s="140">
        <v>3</v>
      </c>
      <c r="D263" s="134" t="s">
        <v>481</v>
      </c>
      <c r="E263" s="160"/>
      <c r="F263" s="160"/>
      <c r="G263" s="137">
        <f t="shared" si="17"/>
        <v>0</v>
      </c>
    </row>
    <row r="264" spans="1:7">
      <c r="A264" s="142" t="s">
        <v>622</v>
      </c>
      <c r="B264" s="133" t="s">
        <v>219</v>
      </c>
      <c r="C264" s="140">
        <v>1</v>
      </c>
      <c r="D264" s="134" t="s">
        <v>481</v>
      </c>
      <c r="E264" s="160"/>
      <c r="F264" s="160"/>
      <c r="G264" s="137">
        <f t="shared" si="17"/>
        <v>0</v>
      </c>
    </row>
    <row r="265" spans="1:7">
      <c r="A265" s="142" t="s">
        <v>623</v>
      </c>
      <c r="B265" s="133" t="s">
        <v>748</v>
      </c>
      <c r="C265" s="140">
        <v>1</v>
      </c>
      <c r="D265" s="134" t="s">
        <v>62</v>
      </c>
      <c r="E265" s="160"/>
      <c r="F265" s="160"/>
      <c r="G265" s="137">
        <f t="shared" si="17"/>
        <v>0</v>
      </c>
    </row>
    <row r="266" spans="1:7">
      <c r="A266" s="138" t="s">
        <v>624</v>
      </c>
      <c r="B266" s="139" t="s">
        <v>220</v>
      </c>
      <c r="C266" s="140"/>
      <c r="D266" s="134"/>
      <c r="E266" s="141"/>
      <c r="F266" s="141"/>
      <c r="G266" s="141"/>
    </row>
    <row r="267" spans="1:7" ht="25.5">
      <c r="A267" s="142" t="s">
        <v>56</v>
      </c>
      <c r="B267" s="133" t="s">
        <v>749</v>
      </c>
      <c r="C267" s="140">
        <v>8</v>
      </c>
      <c r="D267" s="134" t="s">
        <v>481</v>
      </c>
      <c r="E267" s="160"/>
      <c r="F267" s="160"/>
      <c r="G267" s="137">
        <f t="shared" si="17"/>
        <v>0</v>
      </c>
    </row>
    <row r="268" spans="1:7" ht="25.5">
      <c r="A268" s="142" t="s">
        <v>80</v>
      </c>
      <c r="B268" s="133" t="s">
        <v>750</v>
      </c>
      <c r="C268" s="140">
        <v>5</v>
      </c>
      <c r="D268" s="134" t="s">
        <v>481</v>
      </c>
      <c r="E268" s="160"/>
      <c r="F268" s="160"/>
      <c r="G268" s="137">
        <f t="shared" si="17"/>
        <v>0</v>
      </c>
    </row>
    <row r="269" spans="1:7">
      <c r="A269" s="138" t="s">
        <v>625</v>
      </c>
      <c r="B269" s="139" t="s">
        <v>221</v>
      </c>
      <c r="C269" s="140"/>
      <c r="D269" s="134"/>
      <c r="E269" s="141"/>
      <c r="F269" s="141"/>
      <c r="G269" s="141"/>
    </row>
    <row r="270" spans="1:7">
      <c r="A270" s="138" t="s">
        <v>27</v>
      </c>
      <c r="B270" s="139" t="s">
        <v>222</v>
      </c>
      <c r="C270" s="140"/>
      <c r="D270" s="134"/>
      <c r="E270" s="141"/>
      <c r="F270" s="141"/>
      <c r="G270" s="141"/>
    </row>
    <row r="271" spans="1:7">
      <c r="A271" s="142" t="s">
        <v>626</v>
      </c>
      <c r="B271" s="133" t="s">
        <v>171</v>
      </c>
      <c r="C271" s="140"/>
      <c r="D271" s="134"/>
      <c r="E271" s="136"/>
      <c r="F271" s="136"/>
      <c r="G271" s="137"/>
    </row>
    <row r="272" spans="1:7">
      <c r="A272" s="142" t="s">
        <v>627</v>
      </c>
      <c r="B272" s="133" t="s">
        <v>172</v>
      </c>
      <c r="C272" s="140">
        <v>1600</v>
      </c>
      <c r="D272" s="134" t="s">
        <v>62</v>
      </c>
      <c r="E272" s="160"/>
      <c r="F272" s="160"/>
      <c r="G272" s="137">
        <f t="shared" ref="G272:G330" si="18">SUM(E272:F272)*C272</f>
        <v>0</v>
      </c>
    </row>
    <row r="273" spans="1:7">
      <c r="A273" s="142" t="s">
        <v>628</v>
      </c>
      <c r="B273" s="133" t="s">
        <v>386</v>
      </c>
      <c r="C273" s="140">
        <v>100</v>
      </c>
      <c r="D273" s="134" t="s">
        <v>62</v>
      </c>
      <c r="E273" s="160"/>
      <c r="F273" s="160"/>
      <c r="G273" s="137">
        <f t="shared" si="18"/>
        <v>0</v>
      </c>
    </row>
    <row r="274" spans="1:7">
      <c r="A274" s="142" t="s">
        <v>629</v>
      </c>
      <c r="B274" s="133" t="s">
        <v>296</v>
      </c>
      <c r="C274" s="140">
        <v>20</v>
      </c>
      <c r="D274" s="134" t="s">
        <v>62</v>
      </c>
      <c r="E274" s="160"/>
      <c r="F274" s="160"/>
      <c r="G274" s="137">
        <f t="shared" si="18"/>
        <v>0</v>
      </c>
    </row>
    <row r="275" spans="1:7" ht="25.5">
      <c r="A275" s="142" t="s">
        <v>630</v>
      </c>
      <c r="B275" s="133" t="s">
        <v>387</v>
      </c>
      <c r="C275" s="140">
        <v>1</v>
      </c>
      <c r="D275" s="134" t="s">
        <v>481</v>
      </c>
      <c r="E275" s="160"/>
      <c r="F275" s="160"/>
      <c r="G275" s="137">
        <f t="shared" si="18"/>
        <v>0</v>
      </c>
    </row>
    <row r="276" spans="1:7">
      <c r="A276" s="142" t="s">
        <v>631</v>
      </c>
      <c r="B276" s="133" t="s">
        <v>223</v>
      </c>
      <c r="C276" s="140">
        <v>1</v>
      </c>
      <c r="D276" s="134" t="s">
        <v>481</v>
      </c>
      <c r="E276" s="160"/>
      <c r="F276" s="160"/>
      <c r="G276" s="137">
        <f t="shared" si="18"/>
        <v>0</v>
      </c>
    </row>
    <row r="277" spans="1:7">
      <c r="A277" s="142" t="s">
        <v>632</v>
      </c>
      <c r="B277" s="133" t="s">
        <v>224</v>
      </c>
      <c r="C277" s="140"/>
      <c r="D277" s="134"/>
      <c r="E277" s="136"/>
      <c r="F277" s="136"/>
      <c r="G277" s="137"/>
    </row>
    <row r="278" spans="1:7">
      <c r="A278" s="142" t="s">
        <v>633</v>
      </c>
      <c r="B278" s="133" t="s">
        <v>317</v>
      </c>
      <c r="C278" s="140">
        <v>1</v>
      </c>
      <c r="D278" s="134" t="s">
        <v>481</v>
      </c>
      <c r="E278" s="160"/>
      <c r="F278" s="160"/>
      <c r="G278" s="137">
        <f>SUM(E278:F278)*C278</f>
        <v>0</v>
      </c>
    </row>
    <row r="279" spans="1:7">
      <c r="A279" s="142" t="s">
        <v>634</v>
      </c>
      <c r="B279" s="133" t="s">
        <v>225</v>
      </c>
      <c r="C279" s="140">
        <v>16</v>
      </c>
      <c r="D279" s="134" t="s">
        <v>481</v>
      </c>
      <c r="E279" s="160"/>
      <c r="F279" s="160"/>
      <c r="G279" s="137">
        <f t="shared" si="18"/>
        <v>0</v>
      </c>
    </row>
    <row r="280" spans="1:7">
      <c r="A280" s="142" t="s">
        <v>635</v>
      </c>
      <c r="B280" s="133" t="s">
        <v>226</v>
      </c>
      <c r="C280" s="140">
        <v>4</v>
      </c>
      <c r="D280" s="134" t="s">
        <v>481</v>
      </c>
      <c r="E280" s="160"/>
      <c r="F280" s="160"/>
      <c r="G280" s="137">
        <f t="shared" si="18"/>
        <v>0</v>
      </c>
    </row>
    <row r="281" spans="1:7">
      <c r="A281" s="142" t="s">
        <v>636</v>
      </c>
      <c r="B281" s="133" t="s">
        <v>227</v>
      </c>
      <c r="C281" s="140"/>
      <c r="D281" s="134"/>
      <c r="E281" s="136"/>
      <c r="F281" s="136"/>
      <c r="G281" s="137"/>
    </row>
    <row r="282" spans="1:7">
      <c r="A282" s="142" t="s">
        <v>637</v>
      </c>
      <c r="B282" s="133" t="s">
        <v>388</v>
      </c>
      <c r="C282" s="140">
        <v>4</v>
      </c>
      <c r="D282" s="134" t="s">
        <v>481</v>
      </c>
      <c r="E282" s="160"/>
      <c r="F282" s="160"/>
      <c r="G282" s="137">
        <f t="shared" si="18"/>
        <v>0</v>
      </c>
    </row>
    <row r="283" spans="1:7">
      <c r="A283" s="142" t="s">
        <v>638</v>
      </c>
      <c r="B283" s="133" t="s">
        <v>228</v>
      </c>
      <c r="C283" s="140">
        <v>1</v>
      </c>
      <c r="D283" s="134" t="s">
        <v>481</v>
      </c>
      <c r="E283" s="160"/>
      <c r="F283" s="160"/>
      <c r="G283" s="137">
        <f t="shared" si="18"/>
        <v>0</v>
      </c>
    </row>
    <row r="284" spans="1:7">
      <c r="A284" s="142" t="s">
        <v>639</v>
      </c>
      <c r="B284" s="133" t="s">
        <v>169</v>
      </c>
      <c r="C284" s="140">
        <v>5</v>
      </c>
      <c r="D284" s="134" t="s">
        <v>481</v>
      </c>
      <c r="E284" s="160"/>
      <c r="F284" s="160"/>
      <c r="G284" s="137">
        <f t="shared" si="18"/>
        <v>0</v>
      </c>
    </row>
    <row r="285" spans="1:7">
      <c r="A285" s="142" t="s">
        <v>640</v>
      </c>
      <c r="B285" s="133" t="s">
        <v>751</v>
      </c>
      <c r="C285" s="140">
        <v>36</v>
      </c>
      <c r="D285" s="134" t="s">
        <v>62</v>
      </c>
      <c r="E285" s="160"/>
      <c r="F285" s="160"/>
      <c r="G285" s="137">
        <f t="shared" si="18"/>
        <v>0</v>
      </c>
    </row>
    <row r="286" spans="1:7">
      <c r="A286" s="142" t="s">
        <v>641</v>
      </c>
      <c r="B286" s="133" t="s">
        <v>752</v>
      </c>
      <c r="C286" s="140">
        <v>39</v>
      </c>
      <c r="D286" s="134" t="s">
        <v>62</v>
      </c>
      <c r="E286" s="160"/>
      <c r="F286" s="160"/>
      <c r="G286" s="137">
        <f t="shared" si="18"/>
        <v>0</v>
      </c>
    </row>
    <row r="287" spans="1:7">
      <c r="A287" s="142" t="s">
        <v>642</v>
      </c>
      <c r="B287" s="133" t="s">
        <v>229</v>
      </c>
      <c r="C287" s="140">
        <v>4</v>
      </c>
      <c r="D287" s="134" t="s">
        <v>481</v>
      </c>
      <c r="E287" s="160"/>
      <c r="F287" s="160"/>
      <c r="G287" s="137">
        <f t="shared" si="18"/>
        <v>0</v>
      </c>
    </row>
    <row r="288" spans="1:7">
      <c r="A288" s="142" t="s">
        <v>643</v>
      </c>
      <c r="B288" s="133" t="s">
        <v>94</v>
      </c>
      <c r="C288" s="140">
        <v>6</v>
      </c>
      <c r="D288" s="134" t="s">
        <v>481</v>
      </c>
      <c r="E288" s="160"/>
      <c r="F288" s="160"/>
      <c r="G288" s="137">
        <f t="shared" si="18"/>
        <v>0</v>
      </c>
    </row>
    <row r="289" spans="1:7">
      <c r="A289" s="142" t="s">
        <v>644</v>
      </c>
      <c r="B289" s="133" t="s">
        <v>753</v>
      </c>
      <c r="C289" s="140"/>
      <c r="D289" s="134"/>
      <c r="E289" s="136"/>
      <c r="F289" s="136"/>
      <c r="G289" s="137"/>
    </row>
    <row r="290" spans="1:7">
      <c r="A290" s="142" t="s">
        <v>645</v>
      </c>
      <c r="B290" s="133" t="s">
        <v>230</v>
      </c>
      <c r="C290" s="140">
        <v>2</v>
      </c>
      <c r="D290" s="134" t="s">
        <v>481</v>
      </c>
      <c r="E290" s="160"/>
      <c r="F290" s="160"/>
      <c r="G290" s="137">
        <f t="shared" si="18"/>
        <v>0</v>
      </c>
    </row>
    <row r="291" spans="1:7">
      <c r="A291" s="142" t="s">
        <v>646</v>
      </c>
      <c r="B291" s="133" t="s">
        <v>231</v>
      </c>
      <c r="C291" s="140">
        <v>3</v>
      </c>
      <c r="D291" s="134" t="s">
        <v>481</v>
      </c>
      <c r="E291" s="160"/>
      <c r="F291" s="160"/>
      <c r="G291" s="137">
        <f t="shared" si="18"/>
        <v>0</v>
      </c>
    </row>
    <row r="292" spans="1:7">
      <c r="A292" s="142" t="s">
        <v>647</v>
      </c>
      <c r="B292" s="133" t="s">
        <v>549</v>
      </c>
      <c r="C292" s="140">
        <v>1</v>
      </c>
      <c r="D292" s="134" t="s">
        <v>481</v>
      </c>
      <c r="E292" s="160"/>
      <c r="F292" s="160"/>
      <c r="G292" s="137">
        <f t="shared" si="18"/>
        <v>0</v>
      </c>
    </row>
    <row r="293" spans="1:7">
      <c r="A293" s="142" t="s">
        <v>648</v>
      </c>
      <c r="B293" s="133" t="s">
        <v>232</v>
      </c>
      <c r="C293" s="140">
        <v>1</v>
      </c>
      <c r="D293" s="134" t="s">
        <v>481</v>
      </c>
      <c r="E293" s="160"/>
      <c r="F293" s="160"/>
      <c r="G293" s="137">
        <f t="shared" si="18"/>
        <v>0</v>
      </c>
    </row>
    <row r="294" spans="1:7">
      <c r="A294" s="142" t="s">
        <v>649</v>
      </c>
      <c r="B294" s="133" t="s">
        <v>233</v>
      </c>
      <c r="C294" s="140">
        <v>66</v>
      </c>
      <c r="D294" s="134" t="s">
        <v>62</v>
      </c>
      <c r="E294" s="160"/>
      <c r="F294" s="160"/>
      <c r="G294" s="137">
        <f t="shared" si="18"/>
        <v>0</v>
      </c>
    </row>
    <row r="295" spans="1:7">
      <c r="A295" s="142" t="s">
        <v>650</v>
      </c>
      <c r="B295" s="133" t="s">
        <v>234</v>
      </c>
      <c r="C295" s="140">
        <v>9</v>
      </c>
      <c r="D295" s="134" t="s">
        <v>62</v>
      </c>
      <c r="E295" s="160"/>
      <c r="F295" s="160"/>
      <c r="G295" s="137">
        <f t="shared" si="18"/>
        <v>0</v>
      </c>
    </row>
    <row r="296" spans="1:7">
      <c r="A296" s="142" t="s">
        <v>651</v>
      </c>
      <c r="B296" s="133" t="s">
        <v>754</v>
      </c>
      <c r="C296" s="140">
        <v>19</v>
      </c>
      <c r="D296" s="134" t="s">
        <v>481</v>
      </c>
      <c r="E296" s="160"/>
      <c r="F296" s="160"/>
      <c r="G296" s="137">
        <f t="shared" si="18"/>
        <v>0</v>
      </c>
    </row>
    <row r="297" spans="1:7">
      <c r="A297" s="142" t="s">
        <v>652</v>
      </c>
      <c r="B297" s="133" t="s">
        <v>235</v>
      </c>
      <c r="C297" s="140"/>
      <c r="D297" s="134"/>
      <c r="E297" s="136"/>
      <c r="F297" s="136"/>
      <c r="G297" s="137"/>
    </row>
    <row r="298" spans="1:7">
      <c r="A298" s="142" t="s">
        <v>653</v>
      </c>
      <c r="B298" s="133" t="s">
        <v>236</v>
      </c>
      <c r="C298" s="140">
        <v>6</v>
      </c>
      <c r="D298" s="134" t="s">
        <v>481</v>
      </c>
      <c r="E298" s="160"/>
      <c r="F298" s="160"/>
      <c r="G298" s="137">
        <f t="shared" si="18"/>
        <v>0</v>
      </c>
    </row>
    <row r="299" spans="1:7">
      <c r="A299" s="142" t="s">
        <v>654</v>
      </c>
      <c r="B299" s="133" t="s">
        <v>237</v>
      </c>
      <c r="C299" s="140">
        <v>2</v>
      </c>
      <c r="D299" s="134" t="s">
        <v>481</v>
      </c>
      <c r="E299" s="160"/>
      <c r="F299" s="160"/>
      <c r="G299" s="137">
        <f t="shared" si="18"/>
        <v>0</v>
      </c>
    </row>
    <row r="300" spans="1:7">
      <c r="A300" s="142" t="s">
        <v>655</v>
      </c>
      <c r="B300" s="133" t="s">
        <v>238</v>
      </c>
      <c r="C300" s="140">
        <v>12</v>
      </c>
      <c r="D300" s="134" t="s">
        <v>481</v>
      </c>
      <c r="E300" s="160"/>
      <c r="F300" s="160"/>
      <c r="G300" s="137">
        <f t="shared" si="18"/>
        <v>0</v>
      </c>
    </row>
    <row r="301" spans="1:7" ht="25.5">
      <c r="A301" s="142" t="s">
        <v>656</v>
      </c>
      <c r="B301" s="133" t="s">
        <v>854</v>
      </c>
      <c r="C301" s="140">
        <v>19</v>
      </c>
      <c r="D301" s="134" t="s">
        <v>481</v>
      </c>
      <c r="E301" s="160"/>
      <c r="F301" s="160"/>
      <c r="G301" s="137">
        <f t="shared" si="18"/>
        <v>0</v>
      </c>
    </row>
    <row r="302" spans="1:7" ht="25.5">
      <c r="A302" s="142" t="s">
        <v>657</v>
      </c>
      <c r="B302" s="133" t="s">
        <v>855</v>
      </c>
      <c r="C302" s="140">
        <v>2</v>
      </c>
      <c r="D302" s="134" t="s">
        <v>481</v>
      </c>
      <c r="E302" s="160"/>
      <c r="F302" s="160"/>
      <c r="G302" s="137">
        <f t="shared" si="18"/>
        <v>0</v>
      </c>
    </row>
    <row r="303" spans="1:7" ht="25.5">
      <c r="A303" s="142" t="s">
        <v>658</v>
      </c>
      <c r="B303" s="133" t="s">
        <v>856</v>
      </c>
      <c r="C303" s="140">
        <v>7</v>
      </c>
      <c r="D303" s="134" t="s">
        <v>481</v>
      </c>
      <c r="E303" s="160"/>
      <c r="F303" s="160"/>
      <c r="G303" s="137">
        <f t="shared" si="18"/>
        <v>0</v>
      </c>
    </row>
    <row r="304" spans="1:7" ht="38.25">
      <c r="A304" s="142" t="s">
        <v>659</v>
      </c>
      <c r="B304" s="133" t="s">
        <v>755</v>
      </c>
      <c r="C304" s="140">
        <v>6</v>
      </c>
      <c r="D304" s="134" t="s">
        <v>481</v>
      </c>
      <c r="E304" s="160"/>
      <c r="F304" s="160"/>
      <c r="G304" s="137">
        <f t="shared" si="18"/>
        <v>0</v>
      </c>
    </row>
    <row r="305" spans="1:7">
      <c r="A305" s="142" t="s">
        <v>660</v>
      </c>
      <c r="B305" s="133" t="s">
        <v>239</v>
      </c>
      <c r="C305" s="140">
        <v>1</v>
      </c>
      <c r="D305" s="134" t="s">
        <v>481</v>
      </c>
      <c r="E305" s="160"/>
      <c r="F305" s="160"/>
      <c r="G305" s="137">
        <f t="shared" si="18"/>
        <v>0</v>
      </c>
    </row>
    <row r="306" spans="1:7">
      <c r="A306" s="142" t="s">
        <v>661</v>
      </c>
      <c r="B306" s="133" t="s">
        <v>240</v>
      </c>
      <c r="C306" s="140">
        <v>1</v>
      </c>
      <c r="D306" s="134" t="s">
        <v>481</v>
      </c>
      <c r="E306" s="160"/>
      <c r="F306" s="160"/>
      <c r="G306" s="137">
        <f t="shared" si="18"/>
        <v>0</v>
      </c>
    </row>
    <row r="307" spans="1:7">
      <c r="A307" s="142" t="s">
        <v>662</v>
      </c>
      <c r="B307" s="133" t="s">
        <v>241</v>
      </c>
      <c r="C307" s="140">
        <v>20</v>
      </c>
      <c r="D307" s="134" t="s">
        <v>62</v>
      </c>
      <c r="E307" s="160"/>
      <c r="F307" s="160"/>
      <c r="G307" s="137">
        <f t="shared" si="18"/>
        <v>0</v>
      </c>
    </row>
    <row r="308" spans="1:7">
      <c r="A308" s="142" t="s">
        <v>663</v>
      </c>
      <c r="B308" s="133" t="s">
        <v>773</v>
      </c>
      <c r="C308" s="140">
        <v>1</v>
      </c>
      <c r="D308" s="134" t="s">
        <v>481</v>
      </c>
      <c r="E308" s="160"/>
      <c r="F308" s="160"/>
      <c r="G308" s="137">
        <f t="shared" si="18"/>
        <v>0</v>
      </c>
    </row>
    <row r="309" spans="1:7">
      <c r="A309" s="142" t="s">
        <v>664</v>
      </c>
      <c r="B309" s="133" t="s">
        <v>191</v>
      </c>
      <c r="C309" s="140">
        <v>42</v>
      </c>
      <c r="D309" s="134" t="s">
        <v>62</v>
      </c>
      <c r="E309" s="160"/>
      <c r="F309" s="160"/>
      <c r="G309" s="137">
        <f t="shared" si="18"/>
        <v>0</v>
      </c>
    </row>
    <row r="310" spans="1:7">
      <c r="A310" s="142" t="s">
        <v>665</v>
      </c>
      <c r="B310" s="133" t="s">
        <v>192</v>
      </c>
      <c r="C310" s="140">
        <v>26</v>
      </c>
      <c r="D310" s="134" t="s">
        <v>62</v>
      </c>
      <c r="E310" s="160"/>
      <c r="F310" s="160"/>
      <c r="G310" s="137">
        <f t="shared" si="18"/>
        <v>0</v>
      </c>
    </row>
    <row r="311" spans="1:7">
      <c r="A311" s="142" t="s">
        <v>666</v>
      </c>
      <c r="B311" s="133" t="s">
        <v>193</v>
      </c>
      <c r="C311" s="140">
        <v>42</v>
      </c>
      <c r="D311" s="134" t="s">
        <v>62</v>
      </c>
      <c r="E311" s="160"/>
      <c r="F311" s="160"/>
      <c r="G311" s="137">
        <f t="shared" si="18"/>
        <v>0</v>
      </c>
    </row>
    <row r="312" spans="1:7">
      <c r="A312" s="142" t="s">
        <v>667</v>
      </c>
      <c r="B312" s="133" t="s">
        <v>194</v>
      </c>
      <c r="C312" s="140">
        <v>26</v>
      </c>
      <c r="D312" s="134" t="s">
        <v>62</v>
      </c>
      <c r="E312" s="160"/>
      <c r="F312" s="160"/>
      <c r="G312" s="137">
        <f t="shared" si="18"/>
        <v>0</v>
      </c>
    </row>
    <row r="313" spans="1:7">
      <c r="A313" s="142" t="s">
        <v>668</v>
      </c>
      <c r="B313" s="133" t="s">
        <v>195</v>
      </c>
      <c r="C313" s="140">
        <v>42</v>
      </c>
      <c r="D313" s="134" t="s">
        <v>62</v>
      </c>
      <c r="E313" s="160"/>
      <c r="F313" s="160"/>
      <c r="G313" s="137">
        <f t="shared" si="18"/>
        <v>0</v>
      </c>
    </row>
    <row r="314" spans="1:7">
      <c r="A314" s="142" t="s">
        <v>669</v>
      </c>
      <c r="B314" s="133" t="s">
        <v>196</v>
      </c>
      <c r="C314" s="140">
        <v>30</v>
      </c>
      <c r="D314" s="134" t="s">
        <v>481</v>
      </c>
      <c r="E314" s="160"/>
      <c r="F314" s="160"/>
      <c r="G314" s="137">
        <f t="shared" si="18"/>
        <v>0</v>
      </c>
    </row>
    <row r="315" spans="1:7">
      <c r="A315" s="142" t="s">
        <v>670</v>
      </c>
      <c r="B315" s="133" t="s">
        <v>197</v>
      </c>
      <c r="C315" s="140">
        <v>18</v>
      </c>
      <c r="D315" s="134" t="s">
        <v>481</v>
      </c>
      <c r="E315" s="160"/>
      <c r="F315" s="160"/>
      <c r="G315" s="137">
        <f t="shared" si="18"/>
        <v>0</v>
      </c>
    </row>
    <row r="316" spans="1:7">
      <c r="A316" s="142" t="s">
        <v>671</v>
      </c>
      <c r="B316" s="133" t="s">
        <v>389</v>
      </c>
      <c r="C316" s="140">
        <v>2</v>
      </c>
      <c r="D316" s="134" t="s">
        <v>481</v>
      </c>
      <c r="E316" s="160"/>
      <c r="F316" s="160"/>
      <c r="G316" s="137">
        <f t="shared" si="18"/>
        <v>0</v>
      </c>
    </row>
    <row r="317" spans="1:7">
      <c r="A317" s="142" t="s">
        <v>672</v>
      </c>
      <c r="B317" s="133" t="s">
        <v>242</v>
      </c>
      <c r="C317" s="140">
        <v>1</v>
      </c>
      <c r="D317" s="134" t="s">
        <v>481</v>
      </c>
      <c r="E317" s="160"/>
      <c r="F317" s="160"/>
      <c r="G317" s="137">
        <f t="shared" si="18"/>
        <v>0</v>
      </c>
    </row>
    <row r="318" spans="1:7">
      <c r="A318" s="142" t="s">
        <v>673</v>
      </c>
      <c r="B318" s="133" t="s">
        <v>390</v>
      </c>
      <c r="C318" s="140">
        <v>1</v>
      </c>
      <c r="D318" s="134" t="s">
        <v>481</v>
      </c>
      <c r="E318" s="160"/>
      <c r="F318" s="160"/>
      <c r="G318" s="137">
        <f t="shared" si="18"/>
        <v>0</v>
      </c>
    </row>
    <row r="319" spans="1:7">
      <c r="A319" s="142" t="s">
        <v>674</v>
      </c>
      <c r="B319" s="133" t="s">
        <v>243</v>
      </c>
      <c r="C319" s="140">
        <v>1</v>
      </c>
      <c r="D319" s="134" t="s">
        <v>481</v>
      </c>
      <c r="E319" s="160"/>
      <c r="F319" s="160"/>
      <c r="G319" s="137">
        <f t="shared" si="18"/>
        <v>0</v>
      </c>
    </row>
    <row r="320" spans="1:7">
      <c r="A320" s="142" t="s">
        <v>675</v>
      </c>
      <c r="B320" s="133" t="s">
        <v>756</v>
      </c>
      <c r="C320" s="140">
        <v>2</v>
      </c>
      <c r="D320" s="134" t="s">
        <v>481</v>
      </c>
      <c r="E320" s="160"/>
      <c r="F320" s="160"/>
      <c r="G320" s="137">
        <f t="shared" si="18"/>
        <v>0</v>
      </c>
    </row>
    <row r="321" spans="1:7">
      <c r="A321" s="142" t="s">
        <v>676</v>
      </c>
      <c r="B321" s="133" t="s">
        <v>757</v>
      </c>
      <c r="C321" s="140">
        <v>1</v>
      </c>
      <c r="D321" s="134" t="s">
        <v>481</v>
      </c>
      <c r="E321" s="160"/>
      <c r="F321" s="160"/>
      <c r="G321" s="137">
        <f t="shared" si="18"/>
        <v>0</v>
      </c>
    </row>
    <row r="322" spans="1:7">
      <c r="A322" s="142" t="s">
        <v>677</v>
      </c>
      <c r="B322" s="133" t="s">
        <v>198</v>
      </c>
      <c r="C322" s="140">
        <v>14</v>
      </c>
      <c r="D322" s="134" t="s">
        <v>481</v>
      </c>
      <c r="E322" s="160"/>
      <c r="F322" s="160"/>
      <c r="G322" s="137">
        <f t="shared" si="18"/>
        <v>0</v>
      </c>
    </row>
    <row r="323" spans="1:7">
      <c r="A323" s="142" t="s">
        <v>678</v>
      </c>
      <c r="B323" s="133" t="s">
        <v>199</v>
      </c>
      <c r="C323" s="140">
        <v>9</v>
      </c>
      <c r="D323" s="134" t="s">
        <v>481</v>
      </c>
      <c r="E323" s="160"/>
      <c r="F323" s="160"/>
      <c r="G323" s="137">
        <f t="shared" si="18"/>
        <v>0</v>
      </c>
    </row>
    <row r="324" spans="1:7">
      <c r="A324" s="142" t="s">
        <v>679</v>
      </c>
      <c r="B324" s="133" t="s">
        <v>200</v>
      </c>
      <c r="C324" s="140">
        <v>2</v>
      </c>
      <c r="D324" s="134" t="s">
        <v>481</v>
      </c>
      <c r="E324" s="160"/>
      <c r="F324" s="160"/>
      <c r="G324" s="137">
        <f t="shared" si="18"/>
        <v>0</v>
      </c>
    </row>
    <row r="325" spans="1:7">
      <c r="A325" s="142" t="s">
        <v>680</v>
      </c>
      <c r="B325" s="133" t="s">
        <v>201</v>
      </c>
      <c r="C325" s="140">
        <v>2</v>
      </c>
      <c r="D325" s="134" t="s">
        <v>481</v>
      </c>
      <c r="E325" s="160"/>
      <c r="F325" s="160"/>
      <c r="G325" s="137">
        <f t="shared" si="18"/>
        <v>0</v>
      </c>
    </row>
    <row r="326" spans="1:7">
      <c r="A326" s="142" t="s">
        <v>681</v>
      </c>
      <c r="B326" s="133" t="s">
        <v>297</v>
      </c>
      <c r="C326" s="140">
        <v>24</v>
      </c>
      <c r="D326" s="134" t="s">
        <v>481</v>
      </c>
      <c r="E326" s="160"/>
      <c r="F326" s="160"/>
      <c r="G326" s="137">
        <f t="shared" si="18"/>
        <v>0</v>
      </c>
    </row>
    <row r="327" spans="1:7">
      <c r="A327" s="142" t="s">
        <v>682</v>
      </c>
      <c r="B327" s="133" t="s">
        <v>211</v>
      </c>
      <c r="C327" s="140">
        <v>300</v>
      </c>
      <c r="D327" s="134" t="s">
        <v>90</v>
      </c>
      <c r="E327" s="160"/>
      <c r="F327" s="160"/>
      <c r="G327" s="137">
        <f t="shared" si="18"/>
        <v>0</v>
      </c>
    </row>
    <row r="328" spans="1:7">
      <c r="A328" s="142" t="s">
        <v>683</v>
      </c>
      <c r="B328" s="133" t="s">
        <v>212</v>
      </c>
      <c r="C328" s="140">
        <v>100</v>
      </c>
      <c r="D328" s="134" t="s">
        <v>62</v>
      </c>
      <c r="E328" s="160"/>
      <c r="F328" s="160"/>
      <c r="G328" s="137">
        <f t="shared" si="18"/>
        <v>0</v>
      </c>
    </row>
    <row r="329" spans="1:7">
      <c r="A329" s="142" t="s">
        <v>684</v>
      </c>
      <c r="B329" s="133" t="s">
        <v>213</v>
      </c>
      <c r="C329" s="140">
        <v>55</v>
      </c>
      <c r="D329" s="134" t="s">
        <v>481</v>
      </c>
      <c r="E329" s="160"/>
      <c r="F329" s="160"/>
      <c r="G329" s="137">
        <f t="shared" si="18"/>
        <v>0</v>
      </c>
    </row>
    <row r="330" spans="1:7">
      <c r="A330" s="142" t="s">
        <v>685</v>
      </c>
      <c r="B330" s="133" t="s">
        <v>244</v>
      </c>
      <c r="C330" s="140">
        <v>25</v>
      </c>
      <c r="D330" s="134" t="s">
        <v>62</v>
      </c>
      <c r="E330" s="160"/>
      <c r="F330" s="160"/>
      <c r="G330" s="137">
        <f t="shared" si="18"/>
        <v>0</v>
      </c>
    </row>
    <row r="331" spans="1:7">
      <c r="A331" s="138" t="s">
        <v>29</v>
      </c>
      <c r="B331" s="139" t="s">
        <v>245</v>
      </c>
      <c r="C331" s="140"/>
      <c r="D331" s="134"/>
      <c r="E331" s="141"/>
      <c r="F331" s="141"/>
      <c r="G331" s="141"/>
    </row>
    <row r="332" spans="1:7" ht="25.5">
      <c r="A332" s="142" t="s">
        <v>686</v>
      </c>
      <c r="B332" s="133" t="s">
        <v>857</v>
      </c>
      <c r="C332" s="140">
        <v>8</v>
      </c>
      <c r="D332" s="134" t="s">
        <v>481</v>
      </c>
      <c r="E332" s="160"/>
      <c r="F332" s="160"/>
      <c r="G332" s="137">
        <f t="shared" ref="G332:G371" si="19">SUM(E332:F332)*C332</f>
        <v>0</v>
      </c>
    </row>
    <row r="333" spans="1:7">
      <c r="A333" s="142" t="s">
        <v>687</v>
      </c>
      <c r="B333" s="133" t="s">
        <v>312</v>
      </c>
      <c r="C333" s="140">
        <v>7</v>
      </c>
      <c r="D333" s="134" t="s">
        <v>481</v>
      </c>
      <c r="E333" s="160"/>
      <c r="F333" s="160"/>
      <c r="G333" s="137">
        <f t="shared" ref="G333:G334" si="20">SUM(E333:F333)*C333</f>
        <v>0</v>
      </c>
    </row>
    <row r="334" spans="1:7">
      <c r="A334" s="142" t="s">
        <v>688</v>
      </c>
      <c r="B334" s="133" t="s">
        <v>313</v>
      </c>
      <c r="C334" s="140">
        <v>8</v>
      </c>
      <c r="D334" s="134" t="s">
        <v>481</v>
      </c>
      <c r="E334" s="160"/>
      <c r="F334" s="160"/>
      <c r="G334" s="137">
        <f t="shared" si="20"/>
        <v>0</v>
      </c>
    </row>
    <row r="335" spans="1:7">
      <c r="A335" s="142" t="s">
        <v>689</v>
      </c>
      <c r="B335" s="133" t="s">
        <v>304</v>
      </c>
      <c r="C335" s="140">
        <v>1</v>
      </c>
      <c r="D335" s="134" t="s">
        <v>481</v>
      </c>
      <c r="E335" s="160"/>
      <c r="F335" s="160"/>
      <c r="G335" s="137">
        <f t="shared" si="19"/>
        <v>0</v>
      </c>
    </row>
    <row r="336" spans="1:7">
      <c r="A336" s="142" t="s">
        <v>690</v>
      </c>
      <c r="B336" s="133" t="s">
        <v>94</v>
      </c>
      <c r="C336" s="140">
        <v>9</v>
      </c>
      <c r="D336" s="134" t="s">
        <v>481</v>
      </c>
      <c r="E336" s="160"/>
      <c r="F336" s="160"/>
      <c r="G336" s="137">
        <f t="shared" si="19"/>
        <v>0</v>
      </c>
    </row>
    <row r="337" spans="1:7">
      <c r="A337" s="142" t="s">
        <v>691</v>
      </c>
      <c r="B337" s="133" t="s">
        <v>298</v>
      </c>
      <c r="C337" s="140">
        <v>700</v>
      </c>
      <c r="D337" s="134" t="s">
        <v>62</v>
      </c>
      <c r="E337" s="160"/>
      <c r="F337" s="160"/>
      <c r="G337" s="137">
        <f t="shared" si="19"/>
        <v>0</v>
      </c>
    </row>
    <row r="338" spans="1:7">
      <c r="A338" s="142" t="s">
        <v>692</v>
      </c>
      <c r="B338" s="133" t="s">
        <v>246</v>
      </c>
      <c r="C338" s="140">
        <v>35</v>
      </c>
      <c r="D338" s="134" t="s">
        <v>62</v>
      </c>
      <c r="E338" s="160"/>
      <c r="F338" s="160"/>
      <c r="G338" s="137">
        <f t="shared" si="19"/>
        <v>0</v>
      </c>
    </row>
    <row r="339" spans="1:7" ht="25.5">
      <c r="A339" s="142" t="s">
        <v>693</v>
      </c>
      <c r="B339" s="133" t="s">
        <v>247</v>
      </c>
      <c r="C339" s="140">
        <v>1</v>
      </c>
      <c r="D339" s="134" t="s">
        <v>481</v>
      </c>
      <c r="E339" s="160"/>
      <c r="F339" s="160"/>
      <c r="G339" s="137">
        <f t="shared" si="19"/>
        <v>0</v>
      </c>
    </row>
    <row r="340" spans="1:7" ht="25.5">
      <c r="A340" s="142" t="s">
        <v>694</v>
      </c>
      <c r="B340" s="133" t="s">
        <v>550</v>
      </c>
      <c r="C340" s="140">
        <v>1</v>
      </c>
      <c r="D340" s="134" t="s">
        <v>481</v>
      </c>
      <c r="E340" s="160"/>
      <c r="F340" s="160"/>
      <c r="G340" s="137">
        <f t="shared" si="19"/>
        <v>0</v>
      </c>
    </row>
    <row r="341" spans="1:7">
      <c r="A341" s="142" t="s">
        <v>695</v>
      </c>
      <c r="B341" s="133" t="s">
        <v>758</v>
      </c>
      <c r="C341" s="140">
        <v>2</v>
      </c>
      <c r="D341" s="134" t="s">
        <v>481</v>
      </c>
      <c r="E341" s="160"/>
      <c r="F341" s="160"/>
      <c r="G341" s="137">
        <f t="shared" si="19"/>
        <v>0</v>
      </c>
    </row>
    <row r="342" spans="1:7">
      <c r="A342" s="142" t="s">
        <v>696</v>
      </c>
      <c r="B342" s="133" t="s">
        <v>300</v>
      </c>
      <c r="C342" s="140">
        <v>24</v>
      </c>
      <c r="D342" s="134" t="s">
        <v>481</v>
      </c>
      <c r="E342" s="160"/>
      <c r="F342" s="160"/>
      <c r="G342" s="137">
        <f t="shared" si="19"/>
        <v>0</v>
      </c>
    </row>
    <row r="343" spans="1:7">
      <c r="A343" s="142" t="s">
        <v>697</v>
      </c>
      <c r="B343" s="133" t="s">
        <v>301</v>
      </c>
      <c r="C343" s="140">
        <v>24</v>
      </c>
      <c r="D343" s="134" t="s">
        <v>481</v>
      </c>
      <c r="E343" s="160"/>
      <c r="F343" s="160"/>
      <c r="G343" s="137">
        <f t="shared" si="19"/>
        <v>0</v>
      </c>
    </row>
    <row r="344" spans="1:7" ht="25.5">
      <c r="A344" s="142" t="s">
        <v>698</v>
      </c>
      <c r="B344" s="133" t="s">
        <v>302</v>
      </c>
      <c r="C344" s="140">
        <v>1</v>
      </c>
      <c r="D344" s="134" t="s">
        <v>481</v>
      </c>
      <c r="E344" s="160"/>
      <c r="F344" s="160"/>
      <c r="G344" s="137">
        <f t="shared" si="19"/>
        <v>0</v>
      </c>
    </row>
    <row r="345" spans="1:7">
      <c r="A345" s="142" t="s">
        <v>699</v>
      </c>
      <c r="B345" s="133" t="s">
        <v>303</v>
      </c>
      <c r="C345" s="140">
        <v>2</v>
      </c>
      <c r="D345" s="134" t="s">
        <v>481</v>
      </c>
      <c r="E345" s="160"/>
      <c r="F345" s="160"/>
      <c r="G345" s="137">
        <f t="shared" si="19"/>
        <v>0</v>
      </c>
    </row>
    <row r="346" spans="1:7">
      <c r="A346" s="142" t="s">
        <v>700</v>
      </c>
      <c r="B346" s="133" t="s">
        <v>248</v>
      </c>
      <c r="C346" s="140">
        <v>4</v>
      </c>
      <c r="D346" s="134" t="s">
        <v>481</v>
      </c>
      <c r="E346" s="160"/>
      <c r="F346" s="160"/>
      <c r="G346" s="137">
        <f t="shared" si="19"/>
        <v>0</v>
      </c>
    </row>
    <row r="347" spans="1:7">
      <c r="A347" s="142" t="s">
        <v>701</v>
      </c>
      <c r="B347" s="133" t="s">
        <v>249</v>
      </c>
      <c r="C347" s="140">
        <v>4</v>
      </c>
      <c r="D347" s="134" t="s">
        <v>481</v>
      </c>
      <c r="E347" s="160"/>
      <c r="F347" s="160"/>
      <c r="G347" s="137">
        <f t="shared" si="19"/>
        <v>0</v>
      </c>
    </row>
    <row r="348" spans="1:7">
      <c r="A348" s="138" t="s">
        <v>702</v>
      </c>
      <c r="B348" s="139" t="s">
        <v>250</v>
      </c>
      <c r="C348" s="140"/>
      <c r="D348" s="134"/>
      <c r="E348" s="141"/>
      <c r="F348" s="141"/>
      <c r="G348" s="141"/>
    </row>
    <row r="349" spans="1:7">
      <c r="A349" s="142" t="s">
        <v>64</v>
      </c>
      <c r="B349" s="133" t="s">
        <v>251</v>
      </c>
      <c r="C349" s="140">
        <v>30</v>
      </c>
      <c r="D349" s="134" t="s">
        <v>62</v>
      </c>
      <c r="E349" s="160"/>
      <c r="F349" s="160"/>
      <c r="G349" s="137">
        <f t="shared" si="19"/>
        <v>0</v>
      </c>
    </row>
    <row r="350" spans="1:7">
      <c r="A350" s="142" t="s">
        <v>65</v>
      </c>
      <c r="B350" s="133" t="s">
        <v>751</v>
      </c>
      <c r="C350" s="140">
        <v>15</v>
      </c>
      <c r="D350" s="134" t="s">
        <v>62</v>
      </c>
      <c r="E350" s="160"/>
      <c r="F350" s="160"/>
      <c r="G350" s="137">
        <f t="shared" si="19"/>
        <v>0</v>
      </c>
    </row>
    <row r="351" spans="1:7">
      <c r="A351" s="142" t="s">
        <v>280</v>
      </c>
      <c r="B351" s="133" t="s">
        <v>252</v>
      </c>
      <c r="C351" s="140">
        <v>3</v>
      </c>
      <c r="D351" s="134" t="s">
        <v>481</v>
      </c>
      <c r="E351" s="160"/>
      <c r="F351" s="160"/>
      <c r="G351" s="137">
        <f t="shared" si="19"/>
        <v>0</v>
      </c>
    </row>
    <row r="352" spans="1:7">
      <c r="A352" s="142" t="s">
        <v>281</v>
      </c>
      <c r="B352" s="133" t="s">
        <v>759</v>
      </c>
      <c r="C352" s="140">
        <v>2</v>
      </c>
      <c r="D352" s="134" t="s">
        <v>481</v>
      </c>
      <c r="E352" s="160"/>
      <c r="F352" s="160"/>
      <c r="G352" s="137">
        <f t="shared" si="19"/>
        <v>0</v>
      </c>
    </row>
    <row r="353" spans="1:7">
      <c r="A353" s="142" t="s">
        <v>282</v>
      </c>
      <c r="B353" s="133" t="s">
        <v>94</v>
      </c>
      <c r="C353" s="140">
        <v>3</v>
      </c>
      <c r="D353" s="134" t="s">
        <v>481</v>
      </c>
      <c r="E353" s="160"/>
      <c r="F353" s="160"/>
      <c r="G353" s="137">
        <f t="shared" si="19"/>
        <v>0</v>
      </c>
    </row>
    <row r="354" spans="1:7">
      <c r="A354" s="142" t="s">
        <v>703</v>
      </c>
      <c r="B354" s="133" t="s">
        <v>760</v>
      </c>
      <c r="C354" s="140">
        <v>2</v>
      </c>
      <c r="D354" s="134" t="s">
        <v>481</v>
      </c>
      <c r="E354" s="160"/>
      <c r="F354" s="160"/>
      <c r="G354" s="137">
        <f t="shared" si="19"/>
        <v>0</v>
      </c>
    </row>
    <row r="355" spans="1:7">
      <c r="A355" s="142" t="s">
        <v>283</v>
      </c>
      <c r="B355" s="133" t="s">
        <v>761</v>
      </c>
      <c r="C355" s="140">
        <v>6</v>
      </c>
      <c r="D355" s="134" t="s">
        <v>62</v>
      </c>
      <c r="E355" s="160"/>
      <c r="F355" s="160"/>
      <c r="G355" s="137">
        <f t="shared" si="19"/>
        <v>0</v>
      </c>
    </row>
    <row r="356" spans="1:7" ht="25.5">
      <c r="A356" s="142" t="s">
        <v>284</v>
      </c>
      <c r="B356" s="133" t="s">
        <v>762</v>
      </c>
      <c r="C356" s="140">
        <v>1</v>
      </c>
      <c r="D356" s="134" t="s">
        <v>481</v>
      </c>
      <c r="E356" s="160"/>
      <c r="F356" s="160"/>
      <c r="G356" s="137">
        <f t="shared" si="19"/>
        <v>0</v>
      </c>
    </row>
    <row r="357" spans="1:7" ht="25.5">
      <c r="A357" s="142" t="s">
        <v>285</v>
      </c>
      <c r="B357" s="133" t="s">
        <v>763</v>
      </c>
      <c r="C357" s="140">
        <v>1</v>
      </c>
      <c r="D357" s="134" t="s">
        <v>481</v>
      </c>
      <c r="E357" s="160"/>
      <c r="F357" s="160"/>
      <c r="G357" s="137">
        <f t="shared" si="19"/>
        <v>0</v>
      </c>
    </row>
    <row r="358" spans="1:7">
      <c r="A358" s="142" t="s">
        <v>286</v>
      </c>
      <c r="B358" s="133" t="s">
        <v>764</v>
      </c>
      <c r="C358" s="140">
        <v>1</v>
      </c>
      <c r="D358" s="134" t="s">
        <v>481</v>
      </c>
      <c r="E358" s="160"/>
      <c r="F358" s="160"/>
      <c r="G358" s="137">
        <f t="shared" si="19"/>
        <v>0</v>
      </c>
    </row>
    <row r="359" spans="1:7">
      <c r="A359" s="142" t="s">
        <v>287</v>
      </c>
      <c r="B359" s="133" t="s">
        <v>304</v>
      </c>
      <c r="C359" s="140">
        <v>2</v>
      </c>
      <c r="D359" s="134" t="s">
        <v>481</v>
      </c>
      <c r="E359" s="160"/>
      <c r="F359" s="160"/>
      <c r="G359" s="137">
        <f t="shared" si="19"/>
        <v>0</v>
      </c>
    </row>
    <row r="360" spans="1:7">
      <c r="A360" s="142" t="s">
        <v>288</v>
      </c>
      <c r="B360" s="133" t="s">
        <v>298</v>
      </c>
      <c r="C360" s="140">
        <v>400</v>
      </c>
      <c r="D360" s="134" t="s">
        <v>62</v>
      </c>
      <c r="E360" s="160"/>
      <c r="F360" s="160"/>
      <c r="G360" s="137">
        <f t="shared" si="19"/>
        <v>0</v>
      </c>
    </row>
    <row r="361" spans="1:7">
      <c r="A361" s="142" t="s">
        <v>289</v>
      </c>
      <c r="B361" s="133" t="s">
        <v>299</v>
      </c>
      <c r="C361" s="140">
        <v>1</v>
      </c>
      <c r="D361" s="134" t="s">
        <v>481</v>
      </c>
      <c r="E361" s="160"/>
      <c r="F361" s="160"/>
      <c r="G361" s="137">
        <f t="shared" si="19"/>
        <v>0</v>
      </c>
    </row>
    <row r="362" spans="1:7">
      <c r="A362" s="142" t="s">
        <v>704</v>
      </c>
      <c r="B362" s="133" t="s">
        <v>253</v>
      </c>
      <c r="C362" s="140">
        <v>1</v>
      </c>
      <c r="D362" s="134" t="s">
        <v>481</v>
      </c>
      <c r="E362" s="160"/>
      <c r="F362" s="160"/>
      <c r="G362" s="137">
        <f t="shared" si="19"/>
        <v>0</v>
      </c>
    </row>
    <row r="363" spans="1:7">
      <c r="A363" s="142" t="s">
        <v>705</v>
      </c>
      <c r="B363" s="133" t="s">
        <v>254</v>
      </c>
      <c r="C363" s="140">
        <v>35</v>
      </c>
      <c r="D363" s="134" t="s">
        <v>62</v>
      </c>
      <c r="E363" s="160"/>
      <c r="F363" s="160"/>
      <c r="G363" s="137">
        <f t="shared" si="19"/>
        <v>0</v>
      </c>
    </row>
    <row r="364" spans="1:7">
      <c r="A364" s="142" t="s">
        <v>706</v>
      </c>
      <c r="B364" s="133" t="s">
        <v>255</v>
      </c>
      <c r="C364" s="140">
        <v>15</v>
      </c>
      <c r="D364" s="134" t="s">
        <v>54</v>
      </c>
      <c r="E364" s="160"/>
      <c r="F364" s="160"/>
      <c r="G364" s="137">
        <f t="shared" si="19"/>
        <v>0</v>
      </c>
    </row>
    <row r="365" spans="1:7">
      <c r="A365" s="142" t="s">
        <v>707</v>
      </c>
      <c r="B365" s="133" t="s">
        <v>256</v>
      </c>
      <c r="C365" s="140">
        <v>10</v>
      </c>
      <c r="D365" s="134" t="s">
        <v>481</v>
      </c>
      <c r="E365" s="160"/>
      <c r="F365" s="160"/>
      <c r="G365" s="137">
        <f t="shared" si="19"/>
        <v>0</v>
      </c>
    </row>
    <row r="366" spans="1:7">
      <c r="A366" s="142" t="s">
        <v>708</v>
      </c>
      <c r="B366" s="133" t="s">
        <v>229</v>
      </c>
      <c r="C366" s="140">
        <v>2</v>
      </c>
      <c r="D366" s="134" t="s">
        <v>481</v>
      </c>
      <c r="E366" s="160"/>
      <c r="F366" s="160"/>
      <c r="G366" s="137">
        <f t="shared" si="19"/>
        <v>0</v>
      </c>
    </row>
    <row r="367" spans="1:7">
      <c r="A367" s="142" t="s">
        <v>709</v>
      </c>
      <c r="B367" s="133" t="s">
        <v>551</v>
      </c>
      <c r="C367" s="140"/>
      <c r="D367" s="134"/>
      <c r="E367" s="136"/>
      <c r="F367" s="136"/>
      <c r="G367" s="137"/>
    </row>
    <row r="368" spans="1:7">
      <c r="A368" s="142" t="s">
        <v>710</v>
      </c>
      <c r="B368" s="133" t="s">
        <v>552</v>
      </c>
      <c r="C368" s="140">
        <v>1</v>
      </c>
      <c r="D368" s="134" t="s">
        <v>481</v>
      </c>
      <c r="E368" s="160"/>
      <c r="F368" s="160"/>
      <c r="G368" s="137">
        <f>SUM(E368:F368)*C368</f>
        <v>0</v>
      </c>
    </row>
    <row r="369" spans="1:7">
      <c r="A369" s="142" t="s">
        <v>711</v>
      </c>
      <c r="B369" s="133" t="s">
        <v>553</v>
      </c>
      <c r="C369" s="140">
        <v>2</v>
      </c>
      <c r="D369" s="134" t="s">
        <v>481</v>
      </c>
      <c r="E369" s="160"/>
      <c r="F369" s="160"/>
      <c r="G369" s="137">
        <f t="shared" si="19"/>
        <v>0</v>
      </c>
    </row>
    <row r="370" spans="1:7">
      <c r="A370" s="142" t="s">
        <v>712</v>
      </c>
      <c r="B370" s="133" t="s">
        <v>554</v>
      </c>
      <c r="C370" s="140">
        <v>50</v>
      </c>
      <c r="D370" s="134" t="s">
        <v>62</v>
      </c>
      <c r="E370" s="160"/>
      <c r="F370" s="160"/>
      <c r="G370" s="137">
        <f t="shared" si="19"/>
        <v>0</v>
      </c>
    </row>
    <row r="371" spans="1:7">
      <c r="A371" s="142" t="s">
        <v>713</v>
      </c>
      <c r="B371" s="133" t="s">
        <v>765</v>
      </c>
      <c r="C371" s="140">
        <v>1</v>
      </c>
      <c r="D371" s="134" t="s">
        <v>481</v>
      </c>
      <c r="E371" s="160"/>
      <c r="F371" s="160"/>
      <c r="G371" s="137">
        <f t="shared" si="19"/>
        <v>0</v>
      </c>
    </row>
    <row r="372" spans="1:7">
      <c r="A372" s="138" t="s">
        <v>714</v>
      </c>
      <c r="B372" s="139" t="s">
        <v>257</v>
      </c>
      <c r="C372" s="140"/>
      <c r="D372" s="134"/>
      <c r="E372" s="141"/>
      <c r="F372" s="141"/>
      <c r="G372" s="141"/>
    </row>
    <row r="373" spans="1:7">
      <c r="A373" s="138" t="s">
        <v>66</v>
      </c>
      <c r="B373" s="139" t="s">
        <v>258</v>
      </c>
      <c r="C373" s="140"/>
      <c r="D373" s="134"/>
      <c r="E373" s="141"/>
      <c r="F373" s="141"/>
      <c r="G373" s="141"/>
    </row>
    <row r="374" spans="1:7">
      <c r="A374" s="142" t="s">
        <v>715</v>
      </c>
      <c r="B374" s="133" t="s">
        <v>184</v>
      </c>
      <c r="C374" s="140"/>
      <c r="D374" s="134"/>
      <c r="E374" s="136"/>
      <c r="F374" s="136"/>
      <c r="G374" s="137"/>
    </row>
    <row r="375" spans="1:7">
      <c r="A375" s="142" t="s">
        <v>716</v>
      </c>
      <c r="B375" s="133" t="s">
        <v>186</v>
      </c>
      <c r="C375" s="140">
        <v>35</v>
      </c>
      <c r="D375" s="134" t="s">
        <v>481</v>
      </c>
      <c r="E375" s="160"/>
      <c r="F375" s="160"/>
      <c r="G375" s="137">
        <f>SUM(E375:F375)*C375</f>
        <v>0</v>
      </c>
    </row>
    <row r="376" spans="1:7">
      <c r="A376" s="142" t="s">
        <v>717</v>
      </c>
      <c r="B376" s="133" t="s">
        <v>187</v>
      </c>
      <c r="C376" s="140">
        <v>4</v>
      </c>
      <c r="D376" s="134" t="s">
        <v>481</v>
      </c>
      <c r="E376" s="160"/>
      <c r="F376" s="160"/>
      <c r="G376" s="137">
        <f>SUM(E376:F376)*C376</f>
        <v>0</v>
      </c>
    </row>
    <row r="377" spans="1:7">
      <c r="A377" s="142" t="s">
        <v>133</v>
      </c>
      <c r="B377" s="133" t="s">
        <v>259</v>
      </c>
      <c r="C377" s="140"/>
      <c r="D377" s="134"/>
      <c r="E377" s="136"/>
      <c r="F377" s="136"/>
      <c r="G377" s="137"/>
    </row>
    <row r="378" spans="1:7" ht="14.45" customHeight="1">
      <c r="A378" s="142" t="s">
        <v>718</v>
      </c>
      <c r="B378" s="133" t="s">
        <v>186</v>
      </c>
      <c r="C378" s="140">
        <v>54</v>
      </c>
      <c r="D378" s="134" t="s">
        <v>62</v>
      </c>
      <c r="E378" s="160"/>
      <c r="F378" s="160"/>
      <c r="G378" s="137">
        <f t="shared" ref="G378:G399" si="21">SUM(E378:F378)*C378</f>
        <v>0</v>
      </c>
    </row>
    <row r="379" spans="1:7">
      <c r="A379" s="142" t="s">
        <v>719</v>
      </c>
      <c r="B379" s="133" t="s">
        <v>187</v>
      </c>
      <c r="C379" s="140">
        <v>6</v>
      </c>
      <c r="D379" s="134" t="s">
        <v>62</v>
      </c>
      <c r="E379" s="160"/>
      <c r="F379" s="160"/>
      <c r="G379" s="137">
        <f t="shared" si="21"/>
        <v>0</v>
      </c>
    </row>
    <row r="380" spans="1:7">
      <c r="A380" s="142" t="s">
        <v>137</v>
      </c>
      <c r="B380" s="133" t="s">
        <v>260</v>
      </c>
      <c r="C380" s="140">
        <v>20</v>
      </c>
      <c r="D380" s="134" t="s">
        <v>62</v>
      </c>
      <c r="E380" s="160"/>
      <c r="F380" s="160"/>
      <c r="G380" s="137">
        <f t="shared" si="21"/>
        <v>0</v>
      </c>
    </row>
    <row r="381" spans="1:7">
      <c r="A381" s="142" t="s">
        <v>315</v>
      </c>
      <c r="B381" s="133" t="s">
        <v>261</v>
      </c>
      <c r="C381" s="140">
        <v>15</v>
      </c>
      <c r="D381" s="134" t="s">
        <v>120</v>
      </c>
      <c r="E381" s="160"/>
      <c r="F381" s="160"/>
      <c r="G381" s="137">
        <f t="shared" si="21"/>
        <v>0</v>
      </c>
    </row>
    <row r="382" spans="1:7" ht="28.15" customHeight="1">
      <c r="A382" s="142" t="s">
        <v>420</v>
      </c>
      <c r="B382" s="133" t="s">
        <v>770</v>
      </c>
      <c r="C382" s="140">
        <v>20</v>
      </c>
      <c r="D382" s="134" t="s">
        <v>62</v>
      </c>
      <c r="E382" s="160"/>
      <c r="F382" s="160"/>
      <c r="G382" s="137">
        <f t="shared" si="21"/>
        <v>0</v>
      </c>
    </row>
    <row r="383" spans="1:7" ht="30" customHeight="1">
      <c r="A383" s="142" t="s">
        <v>720</v>
      </c>
      <c r="B383" s="133" t="s">
        <v>771</v>
      </c>
      <c r="C383" s="140">
        <v>20</v>
      </c>
      <c r="D383" s="134" t="s">
        <v>62</v>
      </c>
      <c r="E383" s="160"/>
      <c r="F383" s="160"/>
      <c r="G383" s="137">
        <f t="shared" si="21"/>
        <v>0</v>
      </c>
    </row>
    <row r="384" spans="1:7">
      <c r="A384" s="142" t="s">
        <v>721</v>
      </c>
      <c r="B384" s="133" t="s">
        <v>772</v>
      </c>
      <c r="C384" s="140">
        <v>14</v>
      </c>
      <c r="D384" s="134" t="s">
        <v>120</v>
      </c>
      <c r="E384" s="160"/>
      <c r="F384" s="160"/>
      <c r="G384" s="137">
        <f t="shared" si="21"/>
        <v>0</v>
      </c>
    </row>
    <row r="385" spans="1:7">
      <c r="A385" s="142" t="s">
        <v>722</v>
      </c>
      <c r="B385" s="133" t="s">
        <v>304</v>
      </c>
      <c r="C385" s="140">
        <v>15</v>
      </c>
      <c r="D385" s="134" t="s">
        <v>481</v>
      </c>
      <c r="E385" s="160"/>
      <c r="F385" s="160"/>
      <c r="G385" s="137">
        <f t="shared" si="21"/>
        <v>0</v>
      </c>
    </row>
    <row r="386" spans="1:7">
      <c r="A386" s="138" t="s">
        <v>133</v>
      </c>
      <c r="B386" s="139" t="s">
        <v>262</v>
      </c>
      <c r="C386" s="140"/>
      <c r="D386" s="134"/>
      <c r="E386" s="141"/>
      <c r="F386" s="141"/>
      <c r="G386" s="141"/>
    </row>
    <row r="387" spans="1:7" ht="30" customHeight="1">
      <c r="A387" s="142" t="s">
        <v>718</v>
      </c>
      <c r="B387" s="133" t="s">
        <v>769</v>
      </c>
      <c r="C387" s="140">
        <v>6</v>
      </c>
      <c r="D387" s="134" t="s">
        <v>481</v>
      </c>
      <c r="E387" s="160"/>
      <c r="F387" s="160"/>
      <c r="G387" s="137">
        <f t="shared" si="21"/>
        <v>0</v>
      </c>
    </row>
    <row r="388" spans="1:7" ht="30.6" customHeight="1">
      <c r="A388" s="142" t="s">
        <v>719</v>
      </c>
      <c r="B388" s="133" t="s">
        <v>263</v>
      </c>
      <c r="C388" s="140">
        <v>1000</v>
      </c>
      <c r="D388" s="134" t="s">
        <v>62</v>
      </c>
      <c r="E388" s="160"/>
      <c r="F388" s="160"/>
      <c r="G388" s="137">
        <f t="shared" si="21"/>
        <v>0</v>
      </c>
    </row>
    <row r="389" spans="1:7" ht="30.6" customHeight="1">
      <c r="A389" s="142" t="s">
        <v>723</v>
      </c>
      <c r="B389" s="133" t="s">
        <v>314</v>
      </c>
      <c r="C389" s="140">
        <v>2</v>
      </c>
      <c r="D389" s="134" t="s">
        <v>120</v>
      </c>
      <c r="E389" s="160"/>
      <c r="F389" s="160"/>
      <c r="G389" s="137">
        <f t="shared" si="21"/>
        <v>0</v>
      </c>
    </row>
    <row r="390" spans="1:7" ht="30" customHeight="1">
      <c r="A390" s="142" t="s">
        <v>724</v>
      </c>
      <c r="B390" s="133" t="s">
        <v>783</v>
      </c>
      <c r="C390" s="140">
        <v>1</v>
      </c>
      <c r="D390" s="134" t="s">
        <v>481</v>
      </c>
      <c r="E390" s="160"/>
      <c r="F390" s="160"/>
      <c r="G390" s="137">
        <f t="shared" si="21"/>
        <v>0</v>
      </c>
    </row>
    <row r="391" spans="1:7" ht="30.6" customHeight="1">
      <c r="A391" s="142" t="s">
        <v>725</v>
      </c>
      <c r="B391" s="133" t="s">
        <v>784</v>
      </c>
      <c r="C391" s="140">
        <v>1</v>
      </c>
      <c r="D391" s="134" t="s">
        <v>481</v>
      </c>
      <c r="E391" s="160"/>
      <c r="F391" s="160"/>
      <c r="G391" s="137">
        <f t="shared" si="21"/>
        <v>0</v>
      </c>
    </row>
    <row r="392" spans="1:7" ht="30.6" customHeight="1">
      <c r="A392" s="142" t="s">
        <v>726</v>
      </c>
      <c r="B392" s="133" t="s">
        <v>305</v>
      </c>
      <c r="C392" s="140">
        <v>45</v>
      </c>
      <c r="D392" s="134" t="s">
        <v>62</v>
      </c>
      <c r="E392" s="160"/>
      <c r="F392" s="160"/>
      <c r="G392" s="137">
        <f t="shared" si="21"/>
        <v>0</v>
      </c>
    </row>
    <row r="393" spans="1:7">
      <c r="A393" s="138" t="s">
        <v>137</v>
      </c>
      <c r="B393" s="139" t="s">
        <v>264</v>
      </c>
      <c r="C393" s="140"/>
      <c r="D393" s="134"/>
      <c r="E393" s="141"/>
      <c r="F393" s="141"/>
      <c r="G393" s="141"/>
    </row>
    <row r="394" spans="1:7" ht="30.6" customHeight="1">
      <c r="A394" s="142" t="s">
        <v>727</v>
      </c>
      <c r="B394" s="133" t="s">
        <v>766</v>
      </c>
      <c r="C394" s="140">
        <v>1</v>
      </c>
      <c r="D394" s="134" t="s">
        <v>120</v>
      </c>
      <c r="E394" s="160"/>
      <c r="F394" s="160"/>
      <c r="G394" s="137">
        <f>SUM(E394:F394)*C394</f>
        <v>0</v>
      </c>
    </row>
    <row r="395" spans="1:7">
      <c r="A395" s="142" t="s">
        <v>728</v>
      </c>
      <c r="B395" s="133" t="s">
        <v>306</v>
      </c>
      <c r="C395" s="140">
        <v>3</v>
      </c>
      <c r="D395" s="134" t="s">
        <v>120</v>
      </c>
      <c r="E395" s="160"/>
      <c r="F395" s="160"/>
      <c r="G395" s="137">
        <f t="shared" si="21"/>
        <v>0</v>
      </c>
    </row>
    <row r="396" spans="1:7">
      <c r="A396" s="142" t="s">
        <v>729</v>
      </c>
      <c r="B396" s="133" t="s">
        <v>298</v>
      </c>
      <c r="C396" s="140">
        <v>500</v>
      </c>
      <c r="D396" s="134" t="s">
        <v>62</v>
      </c>
      <c r="E396" s="160"/>
      <c r="F396" s="160"/>
      <c r="G396" s="137">
        <f t="shared" si="21"/>
        <v>0</v>
      </c>
    </row>
    <row r="397" spans="1:7">
      <c r="A397" s="142" t="s">
        <v>730</v>
      </c>
      <c r="B397" s="133" t="s">
        <v>307</v>
      </c>
      <c r="C397" s="140">
        <v>1</v>
      </c>
      <c r="D397" s="134" t="s">
        <v>481</v>
      </c>
      <c r="E397" s="160"/>
      <c r="F397" s="160"/>
      <c r="G397" s="137">
        <f t="shared" si="21"/>
        <v>0</v>
      </c>
    </row>
    <row r="398" spans="1:7">
      <c r="A398" s="142" t="s">
        <v>731</v>
      </c>
      <c r="B398" s="133" t="s">
        <v>308</v>
      </c>
      <c r="C398" s="140">
        <v>15</v>
      </c>
      <c r="D398" s="134" t="s">
        <v>481</v>
      </c>
      <c r="E398" s="160"/>
      <c r="F398" s="160"/>
      <c r="G398" s="137">
        <f t="shared" si="21"/>
        <v>0</v>
      </c>
    </row>
    <row r="399" spans="1:7">
      <c r="A399" s="142" t="s">
        <v>732</v>
      </c>
      <c r="B399" s="133" t="s">
        <v>309</v>
      </c>
      <c r="C399" s="140">
        <v>1</v>
      </c>
      <c r="D399" s="134" t="s">
        <v>481</v>
      </c>
      <c r="E399" s="160"/>
      <c r="F399" s="160"/>
      <c r="G399" s="137">
        <f t="shared" si="21"/>
        <v>0</v>
      </c>
    </row>
    <row r="400" spans="1:7">
      <c r="A400" s="138" t="s">
        <v>733</v>
      </c>
      <c r="B400" s="82" t="s">
        <v>265</v>
      </c>
      <c r="C400" s="83"/>
      <c r="D400" s="83"/>
      <c r="E400" s="84"/>
      <c r="F400" s="84"/>
      <c r="G400" s="85"/>
    </row>
    <row r="401" spans="1:7" ht="51">
      <c r="A401" s="142" t="s">
        <v>121</v>
      </c>
      <c r="B401" s="133" t="s">
        <v>774</v>
      </c>
      <c r="C401" s="140">
        <v>24</v>
      </c>
      <c r="D401" s="134" t="s">
        <v>79</v>
      </c>
      <c r="E401" s="160"/>
      <c r="F401" s="160"/>
      <c r="G401" s="137">
        <f t="shared" ref="G401:G406" si="22">SUM(E401:F401)*C401</f>
        <v>0</v>
      </c>
    </row>
    <row r="402" spans="1:7" ht="51">
      <c r="A402" s="142" t="s">
        <v>126</v>
      </c>
      <c r="B402" s="133" t="s">
        <v>775</v>
      </c>
      <c r="C402" s="140">
        <v>24</v>
      </c>
      <c r="D402" s="134" t="s">
        <v>79</v>
      </c>
      <c r="E402" s="160"/>
      <c r="F402" s="160"/>
      <c r="G402" s="137">
        <f t="shared" si="22"/>
        <v>0</v>
      </c>
    </row>
    <row r="403" spans="1:7" ht="63.75">
      <c r="A403" s="142" t="s">
        <v>127</v>
      </c>
      <c r="B403" s="133" t="s">
        <v>776</v>
      </c>
      <c r="C403" s="140">
        <v>24</v>
      </c>
      <c r="D403" s="134" t="s">
        <v>79</v>
      </c>
      <c r="E403" s="160"/>
      <c r="F403" s="160"/>
      <c r="G403" s="137">
        <f t="shared" si="22"/>
        <v>0</v>
      </c>
    </row>
    <row r="404" spans="1:7" ht="25.5">
      <c r="A404" s="142" t="s">
        <v>128</v>
      </c>
      <c r="B404" s="133" t="s">
        <v>767</v>
      </c>
      <c r="C404" s="140">
        <v>40</v>
      </c>
      <c r="D404" s="134" t="s">
        <v>79</v>
      </c>
      <c r="E404" s="136" t="s">
        <v>57</v>
      </c>
      <c r="F404" s="160"/>
      <c r="G404" s="137">
        <f t="shared" si="22"/>
        <v>0</v>
      </c>
    </row>
    <row r="405" spans="1:7">
      <c r="A405" s="142" t="s">
        <v>129</v>
      </c>
      <c r="B405" s="133" t="s">
        <v>267</v>
      </c>
      <c r="C405" s="140">
        <v>56</v>
      </c>
      <c r="D405" s="134" t="s">
        <v>481</v>
      </c>
      <c r="E405" s="136" t="s">
        <v>57</v>
      </c>
      <c r="F405" s="160"/>
      <c r="G405" s="137">
        <f t="shared" si="22"/>
        <v>0</v>
      </c>
    </row>
    <row r="406" spans="1:7">
      <c r="A406" s="142" t="s">
        <v>447</v>
      </c>
      <c r="B406" s="133" t="s">
        <v>266</v>
      </c>
      <c r="C406" s="140">
        <v>48</v>
      </c>
      <c r="D406" s="134" t="s">
        <v>79</v>
      </c>
      <c r="E406" s="136" t="s">
        <v>57</v>
      </c>
      <c r="F406" s="160"/>
      <c r="G406" s="137">
        <f t="shared" si="22"/>
        <v>0</v>
      </c>
    </row>
    <row r="407" spans="1:7">
      <c r="A407" s="144"/>
      <c r="B407" s="189" t="s">
        <v>556</v>
      </c>
      <c r="C407" s="189"/>
      <c r="D407" s="189"/>
      <c r="E407" s="145">
        <f>SUMPRODUCT(E187:E406,C187:C406)</f>
        <v>0</v>
      </c>
      <c r="F407" s="145">
        <f>SUMPRODUCT(F187:F406,C187:C406)</f>
        <v>0</v>
      </c>
      <c r="G407" s="146">
        <f>SUM(G187:G406)</f>
        <v>0</v>
      </c>
    </row>
    <row r="408" spans="1:7">
      <c r="A408" s="147" t="s">
        <v>105</v>
      </c>
      <c r="B408" s="148" t="s">
        <v>113</v>
      </c>
      <c r="C408" s="149"/>
      <c r="D408" s="150"/>
      <c r="E408" s="151"/>
      <c r="F408" s="151"/>
      <c r="G408" s="152"/>
    </row>
    <row r="409" spans="1:7">
      <c r="A409" s="138">
        <v>1</v>
      </c>
      <c r="B409" s="153" t="s">
        <v>271</v>
      </c>
      <c r="C409" s="140"/>
      <c r="D409" s="134"/>
      <c r="E409" s="136"/>
      <c r="F409" s="136"/>
      <c r="G409" s="137"/>
    </row>
    <row r="410" spans="1:7" ht="51">
      <c r="A410" s="142" t="s">
        <v>14</v>
      </c>
      <c r="B410" s="133" t="s">
        <v>368</v>
      </c>
      <c r="C410" s="140">
        <v>1</v>
      </c>
      <c r="D410" s="134" t="s">
        <v>120</v>
      </c>
      <c r="E410" s="160"/>
      <c r="F410" s="160"/>
      <c r="G410" s="137">
        <f t="shared" ref="G410:G443" si="23">SUM(E410:F410)*C410</f>
        <v>0</v>
      </c>
    </row>
    <row r="411" spans="1:7" ht="38.25">
      <c r="A411" s="142" t="s">
        <v>15</v>
      </c>
      <c r="B411" s="133" t="s">
        <v>369</v>
      </c>
      <c r="C411" s="140">
        <v>1</v>
      </c>
      <c r="D411" s="134" t="s">
        <v>378</v>
      </c>
      <c r="E411" s="160"/>
      <c r="F411" s="160"/>
      <c r="G411" s="137">
        <f t="shared" si="23"/>
        <v>0</v>
      </c>
    </row>
    <row r="412" spans="1:7" ht="38.25">
      <c r="A412" s="142" t="s">
        <v>58</v>
      </c>
      <c r="B412" s="133" t="s">
        <v>370</v>
      </c>
      <c r="C412" s="140">
        <v>1</v>
      </c>
      <c r="D412" s="134" t="s">
        <v>120</v>
      </c>
      <c r="E412" s="160"/>
      <c r="F412" s="160"/>
      <c r="G412" s="137">
        <f t="shared" si="23"/>
        <v>0</v>
      </c>
    </row>
    <row r="413" spans="1:7" ht="38.25">
      <c r="A413" s="142" t="s">
        <v>59</v>
      </c>
      <c r="B413" s="133" t="s">
        <v>371</v>
      </c>
      <c r="C413" s="140">
        <v>1</v>
      </c>
      <c r="D413" s="134" t="s">
        <v>90</v>
      </c>
      <c r="E413" s="160"/>
      <c r="F413" s="160"/>
      <c r="G413" s="137">
        <f t="shared" si="23"/>
        <v>0</v>
      </c>
    </row>
    <row r="414" spans="1:7">
      <c r="A414" s="142" t="s">
        <v>60</v>
      </c>
      <c r="B414" s="133" t="s">
        <v>372</v>
      </c>
      <c r="C414" s="140">
        <v>2</v>
      </c>
      <c r="D414" s="134" t="s">
        <v>378</v>
      </c>
      <c r="E414" s="160"/>
      <c r="F414" s="160"/>
      <c r="G414" s="137">
        <f t="shared" si="23"/>
        <v>0</v>
      </c>
    </row>
    <row r="415" spans="1:7">
      <c r="A415" s="142" t="s">
        <v>61</v>
      </c>
      <c r="B415" s="133" t="s">
        <v>373</v>
      </c>
      <c r="C415" s="140">
        <v>4</v>
      </c>
      <c r="D415" s="134" t="s">
        <v>120</v>
      </c>
      <c r="E415" s="160"/>
      <c r="F415" s="160"/>
      <c r="G415" s="137">
        <f t="shared" si="23"/>
        <v>0</v>
      </c>
    </row>
    <row r="416" spans="1:7">
      <c r="A416" s="142" t="s">
        <v>91</v>
      </c>
      <c r="B416" s="133" t="s">
        <v>374</v>
      </c>
      <c r="C416" s="140">
        <v>1</v>
      </c>
      <c r="D416" s="134" t="s">
        <v>120</v>
      </c>
      <c r="E416" s="160"/>
      <c r="F416" s="160"/>
      <c r="G416" s="137">
        <f t="shared" si="23"/>
        <v>0</v>
      </c>
    </row>
    <row r="417" spans="1:7">
      <c r="A417" s="142" t="s">
        <v>92</v>
      </c>
      <c r="B417" s="133" t="s">
        <v>375</v>
      </c>
      <c r="C417" s="140">
        <v>2</v>
      </c>
      <c r="D417" s="134" t="s">
        <v>120</v>
      </c>
      <c r="E417" s="160"/>
      <c r="F417" s="160"/>
      <c r="G417" s="137">
        <f t="shared" si="23"/>
        <v>0</v>
      </c>
    </row>
    <row r="418" spans="1:7">
      <c r="A418" s="142" t="s">
        <v>93</v>
      </c>
      <c r="B418" s="133" t="s">
        <v>376</v>
      </c>
      <c r="C418" s="140">
        <v>4</v>
      </c>
      <c r="D418" s="134" t="s">
        <v>120</v>
      </c>
      <c r="E418" s="160"/>
      <c r="F418" s="160"/>
      <c r="G418" s="137">
        <f t="shared" si="23"/>
        <v>0</v>
      </c>
    </row>
    <row r="419" spans="1:7">
      <c r="A419" s="142" t="s">
        <v>555</v>
      </c>
      <c r="B419" s="133" t="s">
        <v>377</v>
      </c>
      <c r="C419" s="140">
        <v>1</v>
      </c>
      <c r="D419" s="134" t="s">
        <v>90</v>
      </c>
      <c r="E419" s="160"/>
      <c r="F419" s="160"/>
      <c r="G419" s="137">
        <f t="shared" si="23"/>
        <v>0</v>
      </c>
    </row>
    <row r="420" spans="1:7">
      <c r="A420" s="138">
        <v>2</v>
      </c>
      <c r="B420" s="153" t="s">
        <v>734</v>
      </c>
      <c r="C420" s="140"/>
      <c r="D420" s="134"/>
      <c r="E420" s="136"/>
      <c r="F420" s="136"/>
      <c r="G420" s="137"/>
    </row>
    <row r="421" spans="1:7">
      <c r="A421" s="142" t="s">
        <v>55</v>
      </c>
      <c r="B421" s="133" t="s">
        <v>346</v>
      </c>
      <c r="C421" s="140">
        <v>115</v>
      </c>
      <c r="D421" s="134" t="s">
        <v>62</v>
      </c>
      <c r="E421" s="160"/>
      <c r="F421" s="160"/>
      <c r="G421" s="137">
        <f t="shared" si="23"/>
        <v>0</v>
      </c>
    </row>
    <row r="422" spans="1:7">
      <c r="A422" s="142" t="s">
        <v>68</v>
      </c>
      <c r="B422" s="133" t="s">
        <v>347</v>
      </c>
      <c r="C422" s="140">
        <v>15</v>
      </c>
      <c r="D422" s="134" t="s">
        <v>62</v>
      </c>
      <c r="E422" s="160"/>
      <c r="F422" s="160"/>
      <c r="G422" s="137">
        <f t="shared" si="23"/>
        <v>0</v>
      </c>
    </row>
    <row r="423" spans="1:7">
      <c r="A423" s="142" t="s">
        <v>69</v>
      </c>
      <c r="B423" s="133" t="s">
        <v>348</v>
      </c>
      <c r="C423" s="140">
        <v>50</v>
      </c>
      <c r="D423" s="134" t="s">
        <v>62</v>
      </c>
      <c r="E423" s="160"/>
      <c r="F423" s="160"/>
      <c r="G423" s="137">
        <f t="shared" si="23"/>
        <v>0</v>
      </c>
    </row>
    <row r="424" spans="1:7">
      <c r="A424" s="142" t="s">
        <v>70</v>
      </c>
      <c r="B424" s="133" t="s">
        <v>349</v>
      </c>
      <c r="C424" s="140">
        <v>5</v>
      </c>
      <c r="D424" s="134" t="s">
        <v>62</v>
      </c>
      <c r="E424" s="160"/>
      <c r="F424" s="160"/>
      <c r="G424" s="137">
        <f t="shared" si="23"/>
        <v>0</v>
      </c>
    </row>
    <row r="425" spans="1:7">
      <c r="A425" s="142" t="s">
        <v>99</v>
      </c>
      <c r="B425" s="133" t="s">
        <v>350</v>
      </c>
      <c r="C425" s="140">
        <v>2</v>
      </c>
      <c r="D425" s="134" t="s">
        <v>120</v>
      </c>
      <c r="E425" s="160"/>
      <c r="F425" s="136" t="s">
        <v>57</v>
      </c>
      <c r="G425" s="137">
        <f t="shared" si="23"/>
        <v>0</v>
      </c>
    </row>
    <row r="426" spans="1:7">
      <c r="A426" s="142" t="s">
        <v>100</v>
      </c>
      <c r="B426" s="133" t="s">
        <v>351</v>
      </c>
      <c r="C426" s="140">
        <v>4</v>
      </c>
      <c r="D426" s="134" t="s">
        <v>120</v>
      </c>
      <c r="E426" s="160"/>
      <c r="F426" s="136" t="s">
        <v>57</v>
      </c>
      <c r="G426" s="137">
        <f t="shared" si="23"/>
        <v>0</v>
      </c>
    </row>
    <row r="427" spans="1:7">
      <c r="A427" s="142" t="s">
        <v>101</v>
      </c>
      <c r="B427" s="133" t="s">
        <v>352</v>
      </c>
      <c r="C427" s="140">
        <v>1</v>
      </c>
      <c r="D427" s="134" t="s">
        <v>120</v>
      </c>
      <c r="E427" s="160"/>
      <c r="F427" s="160"/>
      <c r="G427" s="137">
        <f t="shared" si="23"/>
        <v>0</v>
      </c>
    </row>
    <row r="428" spans="1:7">
      <c r="A428" s="142" t="s">
        <v>102</v>
      </c>
      <c r="B428" s="133" t="s">
        <v>353</v>
      </c>
      <c r="C428" s="140">
        <v>1</v>
      </c>
      <c r="D428" s="134" t="s">
        <v>120</v>
      </c>
      <c r="E428" s="160"/>
      <c r="F428" s="160"/>
      <c r="G428" s="137">
        <f t="shared" si="23"/>
        <v>0</v>
      </c>
    </row>
    <row r="429" spans="1:7">
      <c r="A429" s="142" t="s">
        <v>103</v>
      </c>
      <c r="B429" s="133" t="s">
        <v>354</v>
      </c>
      <c r="C429" s="140">
        <v>1</v>
      </c>
      <c r="D429" s="134" t="s">
        <v>120</v>
      </c>
      <c r="E429" s="160"/>
      <c r="F429" s="160"/>
      <c r="G429" s="137">
        <f t="shared" si="23"/>
        <v>0</v>
      </c>
    </row>
    <row r="430" spans="1:7">
      <c r="A430" s="142" t="s">
        <v>104</v>
      </c>
      <c r="B430" s="133" t="s">
        <v>355</v>
      </c>
      <c r="C430" s="140">
        <v>1</v>
      </c>
      <c r="D430" s="134" t="s">
        <v>90</v>
      </c>
      <c r="E430" s="160"/>
      <c r="F430" s="160"/>
      <c r="G430" s="137">
        <f t="shared" si="23"/>
        <v>0</v>
      </c>
    </row>
    <row r="431" spans="1:7" s="166" customFormat="1">
      <c r="A431" s="161">
        <v>3</v>
      </c>
      <c r="B431" s="162" t="s">
        <v>270</v>
      </c>
      <c r="C431" s="163"/>
      <c r="D431" s="164"/>
      <c r="E431" s="136"/>
      <c r="F431" s="136"/>
      <c r="G431" s="165"/>
    </row>
    <row r="432" spans="1:7">
      <c r="A432" s="142" t="s">
        <v>63</v>
      </c>
      <c r="B432" s="133" t="s">
        <v>356</v>
      </c>
      <c r="C432" s="140">
        <v>20</v>
      </c>
      <c r="D432" s="134" t="s">
        <v>159</v>
      </c>
      <c r="E432" s="160"/>
      <c r="F432" s="160"/>
      <c r="G432" s="137">
        <f t="shared" si="23"/>
        <v>0</v>
      </c>
    </row>
    <row r="433" spans="1:7">
      <c r="A433" s="142" t="s">
        <v>67</v>
      </c>
      <c r="B433" s="133" t="s">
        <v>357</v>
      </c>
      <c r="C433" s="140">
        <v>3</v>
      </c>
      <c r="D433" s="134" t="s">
        <v>159</v>
      </c>
      <c r="E433" s="160"/>
      <c r="F433" s="160"/>
      <c r="G433" s="137">
        <f t="shared" si="23"/>
        <v>0</v>
      </c>
    </row>
    <row r="434" spans="1:7" ht="38.25">
      <c r="A434" s="142" t="s">
        <v>95</v>
      </c>
      <c r="B434" s="133" t="s">
        <v>291</v>
      </c>
      <c r="C434" s="140">
        <v>5</v>
      </c>
      <c r="D434" s="134" t="s">
        <v>159</v>
      </c>
      <c r="E434" s="160"/>
      <c r="F434" s="160"/>
      <c r="G434" s="137">
        <f t="shared" si="23"/>
        <v>0</v>
      </c>
    </row>
    <row r="435" spans="1:7">
      <c r="A435" s="142" t="s">
        <v>96</v>
      </c>
      <c r="B435" s="133" t="s">
        <v>358</v>
      </c>
      <c r="C435" s="140">
        <v>8</v>
      </c>
      <c r="D435" s="134" t="s">
        <v>62</v>
      </c>
      <c r="E435" s="160"/>
      <c r="F435" s="160"/>
      <c r="G435" s="137">
        <f t="shared" si="23"/>
        <v>0</v>
      </c>
    </row>
    <row r="436" spans="1:7">
      <c r="A436" s="142" t="s">
        <v>97</v>
      </c>
      <c r="B436" s="133" t="s">
        <v>359</v>
      </c>
      <c r="C436" s="140">
        <v>1</v>
      </c>
      <c r="D436" s="134" t="s">
        <v>120</v>
      </c>
      <c r="E436" s="160"/>
      <c r="F436" s="160"/>
      <c r="G436" s="137">
        <f t="shared" si="23"/>
        <v>0</v>
      </c>
    </row>
    <row r="437" spans="1:7">
      <c r="A437" s="142" t="s">
        <v>98</v>
      </c>
      <c r="B437" s="133" t="s">
        <v>360</v>
      </c>
      <c r="C437" s="140">
        <v>3</v>
      </c>
      <c r="D437" s="134" t="s">
        <v>120</v>
      </c>
      <c r="E437" s="160"/>
      <c r="F437" s="160"/>
      <c r="G437" s="137">
        <f t="shared" si="23"/>
        <v>0</v>
      </c>
    </row>
    <row r="438" spans="1:7">
      <c r="A438" s="142" t="s">
        <v>106</v>
      </c>
      <c r="B438" s="133" t="s">
        <v>361</v>
      </c>
      <c r="C438" s="140">
        <v>2</v>
      </c>
      <c r="D438" s="134" t="s">
        <v>120</v>
      </c>
      <c r="E438" s="160"/>
      <c r="F438" s="160"/>
      <c r="G438" s="137">
        <f t="shared" si="23"/>
        <v>0</v>
      </c>
    </row>
    <row r="439" spans="1:7">
      <c r="A439" s="142" t="s">
        <v>107</v>
      </c>
      <c r="B439" s="133" t="s">
        <v>362</v>
      </c>
      <c r="C439" s="140">
        <v>2</v>
      </c>
      <c r="D439" s="134" t="s">
        <v>120</v>
      </c>
      <c r="E439" s="160"/>
      <c r="F439" s="160"/>
      <c r="G439" s="137">
        <f t="shared" si="23"/>
        <v>0</v>
      </c>
    </row>
    <row r="440" spans="1:7">
      <c r="A440" s="142" t="s">
        <v>115</v>
      </c>
      <c r="B440" s="133" t="s">
        <v>363</v>
      </c>
      <c r="C440" s="140">
        <v>2</v>
      </c>
      <c r="D440" s="134" t="s">
        <v>120</v>
      </c>
      <c r="E440" s="160"/>
      <c r="F440" s="160"/>
      <c r="G440" s="137">
        <f t="shared" si="23"/>
        <v>0</v>
      </c>
    </row>
    <row r="441" spans="1:7">
      <c r="A441" s="142" t="s">
        <v>116</v>
      </c>
      <c r="B441" s="133" t="s">
        <v>364</v>
      </c>
      <c r="C441" s="140">
        <v>1</v>
      </c>
      <c r="D441" s="134" t="s">
        <v>120</v>
      </c>
      <c r="E441" s="160"/>
      <c r="F441" s="160"/>
      <c r="G441" s="137">
        <f t="shared" si="23"/>
        <v>0</v>
      </c>
    </row>
    <row r="442" spans="1:7">
      <c r="A442" s="142" t="s">
        <v>117</v>
      </c>
      <c r="B442" s="133" t="s">
        <v>365</v>
      </c>
      <c r="C442" s="140">
        <v>4</v>
      </c>
      <c r="D442" s="134" t="s">
        <v>62</v>
      </c>
      <c r="E442" s="160"/>
      <c r="F442" s="160"/>
      <c r="G442" s="137">
        <f t="shared" si="23"/>
        <v>0</v>
      </c>
    </row>
    <row r="443" spans="1:7" ht="25.5">
      <c r="A443" s="142" t="s">
        <v>118</v>
      </c>
      <c r="B443" s="133" t="s">
        <v>366</v>
      </c>
      <c r="C443" s="140">
        <v>1</v>
      </c>
      <c r="D443" s="134" t="s">
        <v>90</v>
      </c>
      <c r="E443" s="160"/>
      <c r="F443" s="160"/>
      <c r="G443" s="137">
        <f t="shared" si="23"/>
        <v>0</v>
      </c>
    </row>
    <row r="444" spans="1:7">
      <c r="A444" s="138">
        <v>4</v>
      </c>
      <c r="B444" s="153" t="s">
        <v>557</v>
      </c>
      <c r="C444" s="140"/>
      <c r="D444" s="134"/>
      <c r="E444" s="136"/>
      <c r="F444" s="136"/>
      <c r="G444" s="137"/>
    </row>
    <row r="445" spans="1:7">
      <c r="A445" s="142" t="s">
        <v>56</v>
      </c>
      <c r="B445" s="133" t="s">
        <v>324</v>
      </c>
      <c r="C445" s="140">
        <v>10</v>
      </c>
      <c r="D445" s="134" t="s">
        <v>62</v>
      </c>
      <c r="E445" s="160"/>
      <c r="F445" s="160"/>
      <c r="G445" s="137">
        <f t="shared" ref="G445:G465" si="24">SUM(E445:F445)*C445</f>
        <v>0</v>
      </c>
    </row>
    <row r="446" spans="1:7">
      <c r="A446" s="142" t="s">
        <v>80</v>
      </c>
      <c r="B446" s="133" t="s">
        <v>325</v>
      </c>
      <c r="C446" s="140">
        <v>35</v>
      </c>
      <c r="D446" s="134" t="s">
        <v>62</v>
      </c>
      <c r="E446" s="160"/>
      <c r="F446" s="160"/>
      <c r="G446" s="137">
        <f t="shared" si="24"/>
        <v>0</v>
      </c>
    </row>
    <row r="447" spans="1:7" ht="14.1" customHeight="1">
      <c r="A447" s="142" t="s">
        <v>81</v>
      </c>
      <c r="B447" s="133" t="s">
        <v>326</v>
      </c>
      <c r="C447" s="140">
        <v>10</v>
      </c>
      <c r="D447" s="134" t="s">
        <v>62</v>
      </c>
      <c r="E447" s="160"/>
      <c r="F447" s="160"/>
      <c r="G447" s="137">
        <f t="shared" si="24"/>
        <v>0</v>
      </c>
    </row>
    <row r="448" spans="1:7">
      <c r="A448" s="142" t="s">
        <v>82</v>
      </c>
      <c r="B448" s="133" t="s">
        <v>327</v>
      </c>
      <c r="C448" s="140">
        <v>25</v>
      </c>
      <c r="D448" s="134" t="s">
        <v>62</v>
      </c>
      <c r="E448" s="160"/>
      <c r="F448" s="160"/>
      <c r="G448" s="137">
        <f t="shared" si="24"/>
        <v>0</v>
      </c>
    </row>
    <row r="449" spans="1:7">
      <c r="A449" s="142" t="s">
        <v>83</v>
      </c>
      <c r="B449" s="133" t="s">
        <v>328</v>
      </c>
      <c r="C449" s="140">
        <v>6</v>
      </c>
      <c r="D449" s="134" t="s">
        <v>62</v>
      </c>
      <c r="E449" s="160"/>
      <c r="F449" s="160"/>
      <c r="G449" s="137">
        <f t="shared" si="24"/>
        <v>0</v>
      </c>
    </row>
    <row r="450" spans="1:7">
      <c r="A450" s="142" t="s">
        <v>84</v>
      </c>
      <c r="B450" s="133" t="s">
        <v>329</v>
      </c>
      <c r="C450" s="140">
        <v>5</v>
      </c>
      <c r="D450" s="134" t="s">
        <v>62</v>
      </c>
      <c r="E450" s="160"/>
      <c r="F450" s="160"/>
      <c r="G450" s="137">
        <f t="shared" si="24"/>
        <v>0</v>
      </c>
    </row>
    <row r="451" spans="1:7">
      <c r="A451" s="142" t="s">
        <v>108</v>
      </c>
      <c r="B451" s="133" t="s">
        <v>330</v>
      </c>
      <c r="C451" s="140">
        <v>10</v>
      </c>
      <c r="D451" s="134" t="s">
        <v>62</v>
      </c>
      <c r="E451" s="160"/>
      <c r="F451" s="160"/>
      <c r="G451" s="137">
        <f t="shared" si="24"/>
        <v>0</v>
      </c>
    </row>
    <row r="452" spans="1:7">
      <c r="A452" s="142" t="s">
        <v>109</v>
      </c>
      <c r="B452" s="133" t="s">
        <v>331</v>
      </c>
      <c r="C452" s="140">
        <v>35</v>
      </c>
      <c r="D452" s="134" t="s">
        <v>62</v>
      </c>
      <c r="E452" s="160"/>
      <c r="F452" s="160"/>
      <c r="G452" s="137">
        <f t="shared" si="24"/>
        <v>0</v>
      </c>
    </row>
    <row r="453" spans="1:7">
      <c r="A453" s="142" t="s">
        <v>110</v>
      </c>
      <c r="B453" s="133" t="s">
        <v>332</v>
      </c>
      <c r="C453" s="140">
        <v>10</v>
      </c>
      <c r="D453" s="134" t="s">
        <v>62</v>
      </c>
      <c r="E453" s="160"/>
      <c r="F453" s="160"/>
      <c r="G453" s="137">
        <f t="shared" si="24"/>
        <v>0</v>
      </c>
    </row>
    <row r="454" spans="1:7" ht="42.95" customHeight="1">
      <c r="A454" s="142" t="s">
        <v>111</v>
      </c>
      <c r="B454" s="133" t="s">
        <v>333</v>
      </c>
      <c r="C454" s="140">
        <v>25</v>
      </c>
      <c r="D454" s="134" t="s">
        <v>62</v>
      </c>
      <c r="E454" s="160"/>
      <c r="F454" s="160"/>
      <c r="G454" s="137">
        <f t="shared" si="24"/>
        <v>0</v>
      </c>
    </row>
    <row r="455" spans="1:7">
      <c r="A455" s="142" t="s">
        <v>112</v>
      </c>
      <c r="B455" s="133" t="s">
        <v>334</v>
      </c>
      <c r="C455" s="140">
        <v>6</v>
      </c>
      <c r="D455" s="134" t="s">
        <v>62</v>
      </c>
      <c r="E455" s="160"/>
      <c r="F455" s="160"/>
      <c r="G455" s="137">
        <f t="shared" si="24"/>
        <v>0</v>
      </c>
    </row>
    <row r="456" spans="1:7">
      <c r="A456" s="142" t="s">
        <v>367</v>
      </c>
      <c r="B456" s="133" t="s">
        <v>335</v>
      </c>
      <c r="C456" s="140">
        <v>5</v>
      </c>
      <c r="D456" s="134" t="s">
        <v>62</v>
      </c>
      <c r="E456" s="160"/>
      <c r="F456" s="160"/>
      <c r="G456" s="137">
        <f t="shared" si="24"/>
        <v>0</v>
      </c>
    </row>
    <row r="457" spans="1:7" ht="42.95" customHeight="1">
      <c r="A457" s="142" t="s">
        <v>558</v>
      </c>
      <c r="B457" s="133" t="s">
        <v>336</v>
      </c>
      <c r="C457" s="140">
        <v>5</v>
      </c>
      <c r="D457" s="134" t="s">
        <v>120</v>
      </c>
      <c r="E457" s="160"/>
      <c r="F457" s="160"/>
      <c r="G457" s="137">
        <f t="shared" si="24"/>
        <v>0</v>
      </c>
    </row>
    <row r="458" spans="1:7">
      <c r="A458" s="142" t="s">
        <v>559</v>
      </c>
      <c r="B458" s="133" t="s">
        <v>337</v>
      </c>
      <c r="C458" s="140">
        <v>1</v>
      </c>
      <c r="D458" s="134" t="s">
        <v>120</v>
      </c>
      <c r="E458" s="160"/>
      <c r="F458" s="160"/>
      <c r="G458" s="137">
        <f t="shared" si="24"/>
        <v>0</v>
      </c>
    </row>
    <row r="459" spans="1:7">
      <c r="A459" s="142" t="s">
        <v>560</v>
      </c>
      <c r="B459" s="133" t="s">
        <v>338</v>
      </c>
      <c r="C459" s="140">
        <v>2</v>
      </c>
      <c r="D459" s="134" t="s">
        <v>345</v>
      </c>
      <c r="E459" s="160"/>
      <c r="F459" s="160"/>
      <c r="G459" s="137">
        <f t="shared" si="24"/>
        <v>0</v>
      </c>
    </row>
    <row r="460" spans="1:7">
      <c r="A460" s="142" t="s">
        <v>561</v>
      </c>
      <c r="B460" s="133" t="s">
        <v>339</v>
      </c>
      <c r="C460" s="140">
        <v>3</v>
      </c>
      <c r="D460" s="134" t="s">
        <v>345</v>
      </c>
      <c r="E460" s="160"/>
      <c r="F460" s="160"/>
      <c r="G460" s="137">
        <f t="shared" si="24"/>
        <v>0</v>
      </c>
    </row>
    <row r="461" spans="1:7">
      <c r="A461" s="142" t="s">
        <v>562</v>
      </c>
      <c r="B461" s="133" t="s">
        <v>340</v>
      </c>
      <c r="C461" s="140">
        <v>15</v>
      </c>
      <c r="D461" s="134" t="s">
        <v>62</v>
      </c>
      <c r="E461" s="160"/>
      <c r="F461" s="160"/>
      <c r="G461" s="137">
        <f t="shared" si="24"/>
        <v>0</v>
      </c>
    </row>
    <row r="462" spans="1:7">
      <c r="A462" s="142" t="s">
        <v>563</v>
      </c>
      <c r="B462" s="133" t="s">
        <v>341</v>
      </c>
      <c r="C462" s="140">
        <v>10</v>
      </c>
      <c r="D462" s="134" t="s">
        <v>62</v>
      </c>
      <c r="E462" s="160"/>
      <c r="F462" s="160"/>
      <c r="G462" s="137">
        <f t="shared" si="24"/>
        <v>0</v>
      </c>
    </row>
    <row r="463" spans="1:7">
      <c r="A463" s="142" t="s">
        <v>564</v>
      </c>
      <c r="B463" s="133" t="s">
        <v>342</v>
      </c>
      <c r="C463" s="140">
        <v>15</v>
      </c>
      <c r="D463" s="134" t="s">
        <v>62</v>
      </c>
      <c r="E463" s="160"/>
      <c r="F463" s="160"/>
      <c r="G463" s="137">
        <f t="shared" si="24"/>
        <v>0</v>
      </c>
    </row>
    <row r="464" spans="1:7">
      <c r="A464" s="142" t="s">
        <v>565</v>
      </c>
      <c r="B464" s="133" t="s">
        <v>343</v>
      </c>
      <c r="C464" s="140">
        <v>10</v>
      </c>
      <c r="D464" s="134" t="s">
        <v>62</v>
      </c>
      <c r="E464" s="160"/>
      <c r="F464" s="160"/>
      <c r="G464" s="137">
        <f t="shared" si="24"/>
        <v>0</v>
      </c>
    </row>
    <row r="465" spans="1:7" ht="28.15" customHeight="1">
      <c r="A465" s="142" t="s">
        <v>566</v>
      </c>
      <c r="B465" s="133" t="s">
        <v>344</v>
      </c>
      <c r="C465" s="140">
        <v>1</v>
      </c>
      <c r="D465" s="134" t="s">
        <v>90</v>
      </c>
      <c r="E465" s="160"/>
      <c r="F465" s="160"/>
      <c r="G465" s="137">
        <f t="shared" si="24"/>
        <v>0</v>
      </c>
    </row>
    <row r="466" spans="1:7">
      <c r="A466" s="138" t="s">
        <v>625</v>
      </c>
      <c r="B466" s="153" t="s">
        <v>567</v>
      </c>
      <c r="C466" s="140"/>
      <c r="D466" s="134"/>
      <c r="E466" s="136"/>
      <c r="F466" s="136"/>
      <c r="G466" s="137"/>
    </row>
    <row r="467" spans="1:7" ht="38.25">
      <c r="A467" s="142" t="s">
        <v>27</v>
      </c>
      <c r="B467" s="133" t="s">
        <v>744</v>
      </c>
      <c r="C467" s="140">
        <v>10</v>
      </c>
      <c r="D467" s="134" t="s">
        <v>53</v>
      </c>
      <c r="E467" s="160"/>
      <c r="F467" s="160"/>
      <c r="G467" s="137">
        <f>SUM(E467,F467)*C467</f>
        <v>0</v>
      </c>
    </row>
    <row r="468" spans="1:7">
      <c r="A468" s="142" t="s">
        <v>29</v>
      </c>
      <c r="B468" s="133" t="s">
        <v>735</v>
      </c>
      <c r="C468" s="140">
        <v>2</v>
      </c>
      <c r="D468" s="134" t="s">
        <v>481</v>
      </c>
      <c r="E468" s="160"/>
      <c r="F468" s="160"/>
      <c r="G468" s="137">
        <f>SUM(E468,F468)*C468</f>
        <v>0</v>
      </c>
    </row>
    <row r="469" spans="1:7">
      <c r="A469" s="138" t="s">
        <v>702</v>
      </c>
      <c r="B469" s="153" t="s">
        <v>736</v>
      </c>
      <c r="C469" s="140"/>
      <c r="D469" s="134"/>
      <c r="E469" s="136"/>
      <c r="F469" s="136"/>
      <c r="G469" s="137"/>
    </row>
    <row r="470" spans="1:7" ht="38.25">
      <c r="A470" s="142" t="s">
        <v>64</v>
      </c>
      <c r="B470" s="133" t="s">
        <v>737</v>
      </c>
      <c r="C470" s="140">
        <v>1</v>
      </c>
      <c r="D470" s="134" t="s">
        <v>481</v>
      </c>
      <c r="E470" s="160"/>
      <c r="F470" s="160"/>
      <c r="G470" s="137">
        <f>SUM(E470,F470)*C470</f>
        <v>0</v>
      </c>
    </row>
    <row r="471" spans="1:7">
      <c r="A471" s="154"/>
      <c r="B471" s="155"/>
      <c r="C471" s="156"/>
      <c r="E471" s="157"/>
      <c r="F471" s="157"/>
      <c r="G471" s="158"/>
    </row>
    <row r="472" spans="1:7">
      <c r="A472" s="144"/>
      <c r="B472" s="189" t="s">
        <v>160</v>
      </c>
      <c r="C472" s="189"/>
      <c r="D472" s="189"/>
      <c r="E472" s="145">
        <f>SUMPRODUCT(E410:E470,C410:C470)</f>
        <v>0</v>
      </c>
      <c r="F472" s="145">
        <f>SUMPRODUCT(F410:F470,C410:C470)</f>
        <v>0</v>
      </c>
      <c r="G472" s="146">
        <f>SUM(G410:G470)</f>
        <v>0</v>
      </c>
    </row>
    <row r="473" spans="1:7" ht="15.75" thickBot="1">
      <c r="A473" s="101"/>
      <c r="B473" s="175" t="s">
        <v>20</v>
      </c>
      <c r="C473" s="175"/>
      <c r="D473" s="175"/>
      <c r="E473" s="86">
        <f>E472+E407+E183</f>
        <v>0</v>
      </c>
      <c r="F473" s="86">
        <f>F472+F407+F183</f>
        <v>0</v>
      </c>
      <c r="G473" s="86">
        <f>G472+G407+G183</f>
        <v>0</v>
      </c>
    </row>
    <row r="474" spans="1:7" ht="15.75" thickBot="1">
      <c r="A474" s="87"/>
      <c r="B474" s="176" t="s">
        <v>568</v>
      </c>
      <c r="C474" s="176"/>
      <c r="D474" s="176"/>
      <c r="E474" s="88">
        <f>TRUNC(E473*(1+$G$5),2)</f>
        <v>0</v>
      </c>
      <c r="F474" s="88">
        <f>TRUNC(F473*(1+$G$5),2)</f>
        <v>0</v>
      </c>
      <c r="G474" s="88">
        <f>SUM(E474:F474)</f>
        <v>0</v>
      </c>
    </row>
    <row r="477" spans="1:7">
      <c r="B477" s="98"/>
      <c r="C477" s="57"/>
      <c r="D477" s="57"/>
      <c r="E477" s="57"/>
      <c r="F477" s="57"/>
      <c r="G477" s="90"/>
    </row>
    <row r="478" spans="1:7">
      <c r="B478" s="98"/>
      <c r="C478" s="57"/>
      <c r="D478" s="57"/>
      <c r="E478" s="90"/>
      <c r="F478" s="90"/>
      <c r="G478" s="90"/>
    </row>
    <row r="479" spans="1:7">
      <c r="B479" s="98"/>
      <c r="C479" s="57"/>
      <c r="D479" s="57"/>
      <c r="E479" s="57"/>
      <c r="F479" s="57"/>
      <c r="G479" s="90"/>
    </row>
  </sheetData>
  <sheetProtection algorithmName="SHA-512" hashValue="mzhVWIclzDN+gEGgQWwDWTYAd/bL7XCsdsa03HMHBreyo5xVk4OZuHZhsHbFcpUkcT7wqF3PcCPMVBhmDgg3Mw==" saltValue="ptPKBJ4/oQUZOWI7UcyEbw==" spinCount="100000" sheet="1" objects="1" scenarios="1" selectLockedCells="1"/>
  <protectedRanges>
    <protectedRange sqref="E466:F466 E469:F469" name="Intervalo1_1"/>
    <protectedRange sqref="F109" name="Intervalo1_1_1"/>
    <protectedRange sqref="E409:F419 E421:F465" name="Intervalo1_1_2"/>
  </protectedRanges>
  <mergeCells count="27">
    <mergeCell ref="B473:D473"/>
    <mergeCell ref="B474:D474"/>
    <mergeCell ref="D10:E10"/>
    <mergeCell ref="D11:G11"/>
    <mergeCell ref="A12:G12"/>
    <mergeCell ref="A13:A14"/>
    <mergeCell ref="B13:B14"/>
    <mergeCell ref="C13:C14"/>
    <mergeCell ref="D13:D14"/>
    <mergeCell ref="E13:F13"/>
    <mergeCell ref="G13:G14"/>
    <mergeCell ref="B15:D15"/>
    <mergeCell ref="B183:D183"/>
    <mergeCell ref="B407:D407"/>
    <mergeCell ref="B472:D472"/>
    <mergeCell ref="A9:G9"/>
    <mergeCell ref="A1:G1"/>
    <mergeCell ref="A2:G3"/>
    <mergeCell ref="A4:D4"/>
    <mergeCell ref="E4:G4"/>
    <mergeCell ref="A5:D5"/>
    <mergeCell ref="E5:F5"/>
    <mergeCell ref="A6:D6"/>
    <mergeCell ref="E6:F6"/>
    <mergeCell ref="A7:D7"/>
    <mergeCell ref="E7:F7"/>
    <mergeCell ref="A8:D8"/>
  </mergeCells>
  <phoneticPr fontId="31" type="noConversion"/>
  <conditionalFormatting sqref="F17 F49 F54 F77 F84 F99 F174 F45 F88 F113 F108 B2:B15 G466 B45 G189:G203 G404:G406 B37 B17:B30 A18:A19 B32:B35 B49:B50 B52:B56 F125 G18:G19 G21:G24 G26:G40 G44 G50:G56 G85:G87 G114:G124 G126:G127 G136:G170 G175:G179 G181:G182 G335:G347 G58:G63 B58:B64 A16:G16">
    <cfRule type="containsText" dxfId="115" priority="180" stopIfTrue="1" operator="containsText" text="x,xx">
      <formula>NOT(ISERROR(SEARCH("x,xx",A2)))</formula>
    </cfRule>
  </conditionalFormatting>
  <conditionalFormatting sqref="B474">
    <cfRule type="containsText" dxfId="114" priority="179" stopIfTrue="1" operator="containsText" text="x,xx">
      <formula>NOT(ISERROR(SEARCH("x,xx",B474)))</formula>
    </cfRule>
  </conditionalFormatting>
  <conditionalFormatting sqref="B180 F180">
    <cfRule type="containsText" dxfId="113" priority="176" stopIfTrue="1" operator="containsText" text="x,xx">
      <formula>NOT(ISERROR(SEARCH("x,xx",B180)))</formula>
    </cfRule>
  </conditionalFormatting>
  <conditionalFormatting sqref="F20 B20">
    <cfRule type="containsText" dxfId="112" priority="178" stopIfTrue="1" operator="containsText" text="x,xx">
      <formula>NOT(ISERROR(SEARCH("x,xx",B20)))</formula>
    </cfRule>
  </conditionalFormatting>
  <conditionalFormatting sqref="F25">
    <cfRule type="containsText" dxfId="111" priority="177" stopIfTrue="1" operator="containsText" text="x,xx">
      <formula>NOT(ISERROR(SEARCH("x,xx",F25)))</formula>
    </cfRule>
  </conditionalFormatting>
  <conditionalFormatting sqref="B184">
    <cfRule type="containsText" dxfId="110" priority="175" stopIfTrue="1" operator="containsText" text="x,xx">
      <formula>NOT(ISERROR(SEARCH("x,xx",B184)))</formula>
    </cfRule>
  </conditionalFormatting>
  <conditionalFormatting sqref="F183:F184">
    <cfRule type="containsText" dxfId="109" priority="174" stopIfTrue="1" operator="containsText" text="x,xx">
      <formula>NOT(ISERROR(SEARCH("x,xx",F183)))</formula>
    </cfRule>
  </conditionalFormatting>
  <conditionalFormatting sqref="B473">
    <cfRule type="containsText" dxfId="108" priority="173" stopIfTrue="1" operator="containsText" text="x,xx">
      <formula>NOT(ISERROR(SEARCH("x,xx",B473)))</formula>
    </cfRule>
  </conditionalFormatting>
  <conditionalFormatting sqref="B183">
    <cfRule type="containsText" dxfId="107" priority="172" stopIfTrue="1" operator="containsText" text="x,xx">
      <formula>NOT(ISERROR(SEARCH("x,xx",B183)))</formula>
    </cfRule>
  </conditionalFormatting>
  <conditionalFormatting sqref="B408">
    <cfRule type="containsText" dxfId="106" priority="171" stopIfTrue="1" operator="containsText" text="x,xx">
      <formula>NOT(ISERROR(SEARCH("x,xx",B408)))</formula>
    </cfRule>
  </conditionalFormatting>
  <conditionalFormatting sqref="B472">
    <cfRule type="containsText" dxfId="105" priority="168" stopIfTrue="1" operator="containsText" text="x,xx">
      <formula>NOT(ISERROR(SEARCH("x,xx",B472)))</formula>
    </cfRule>
  </conditionalFormatting>
  <conditionalFormatting sqref="F408">
    <cfRule type="containsText" dxfId="104" priority="170" stopIfTrue="1" operator="containsText" text="x,xx">
      <formula>NOT(ISERROR(SEARCH("x,xx",F408)))</formula>
    </cfRule>
  </conditionalFormatting>
  <conditionalFormatting sqref="F472">
    <cfRule type="containsText" dxfId="103" priority="169" stopIfTrue="1" operator="containsText" text="x,xx">
      <formula>NOT(ISERROR(SEARCH("x,xx",F472)))</formula>
    </cfRule>
  </conditionalFormatting>
  <conditionalFormatting sqref="F15:G15">
    <cfRule type="containsText" dxfId="102" priority="166" stopIfTrue="1" operator="containsText" text="x,xx">
      <formula>NOT(ISERROR(SEARCH("x,xx",F15)))</formula>
    </cfRule>
  </conditionalFormatting>
  <conditionalFormatting sqref="B15">
    <cfRule type="containsText" dxfId="101" priority="167" stopIfTrue="1" operator="containsText" text="x,xx">
      <formula>NOT(ISERROR(SEARCH("x,xx",B15)))</formula>
    </cfRule>
  </conditionalFormatting>
  <conditionalFormatting sqref="B25">
    <cfRule type="containsText" dxfId="100" priority="165" stopIfTrue="1" operator="containsText" text="x,xx">
      <formula>NOT(ISERROR(SEARCH("x,xx",B25)))</formula>
    </cfRule>
  </conditionalFormatting>
  <conditionalFormatting sqref="B54">
    <cfRule type="containsText" dxfId="99" priority="161" stopIfTrue="1" operator="containsText" text="x,xx">
      <formula>NOT(ISERROR(SEARCH("x,xx",B54)))</formula>
    </cfRule>
  </conditionalFormatting>
  <conditionalFormatting sqref="B77">
    <cfRule type="containsText" dxfId="98" priority="164" stopIfTrue="1" operator="containsText" text="x,xx">
      <formula>NOT(ISERROR(SEARCH("x,xx",B77)))</formula>
    </cfRule>
  </conditionalFormatting>
  <conditionalFormatting sqref="B84">
    <cfRule type="containsText" dxfId="97" priority="160" stopIfTrue="1" operator="containsText" text="x,xx">
      <formula>NOT(ISERROR(SEARCH("x,xx",B84)))</formula>
    </cfRule>
  </conditionalFormatting>
  <conditionalFormatting sqref="B88">
    <cfRule type="containsText" dxfId="96" priority="159" stopIfTrue="1" operator="containsText" text="x,xx">
      <formula>NOT(ISERROR(SEARCH("x,xx",B88)))</formula>
    </cfRule>
  </conditionalFormatting>
  <conditionalFormatting sqref="B99">
    <cfRule type="containsText" dxfId="95" priority="158" stopIfTrue="1" operator="containsText" text="x,xx">
      <formula>NOT(ISERROR(SEARCH("x,xx",B99)))</formula>
    </cfRule>
  </conditionalFormatting>
  <conditionalFormatting sqref="B45">
    <cfRule type="containsText" dxfId="94" priority="163" stopIfTrue="1" operator="containsText" text="x,xx">
      <formula>NOT(ISERROR(SEARCH("x,xx",B45)))</formula>
    </cfRule>
  </conditionalFormatting>
  <conditionalFormatting sqref="B49">
    <cfRule type="containsText" dxfId="93" priority="162" stopIfTrue="1" operator="containsText" text="x,xx">
      <formula>NOT(ISERROR(SEARCH("x,xx",B49)))</formula>
    </cfRule>
  </conditionalFormatting>
  <conditionalFormatting sqref="B108">
    <cfRule type="containsText" dxfId="92" priority="157" stopIfTrue="1" operator="containsText" text="x,xx">
      <formula>NOT(ISERROR(SEARCH("x,xx",B108)))</formula>
    </cfRule>
  </conditionalFormatting>
  <conditionalFormatting sqref="B125">
    <cfRule type="containsText" dxfId="91" priority="155" stopIfTrue="1" operator="containsText" text="x,xx">
      <formula>NOT(ISERROR(SEARCH("x,xx",B125)))</formula>
    </cfRule>
  </conditionalFormatting>
  <conditionalFormatting sqref="B113">
    <cfRule type="containsText" dxfId="90" priority="156" stopIfTrue="1" operator="containsText" text="x,xx">
      <formula>NOT(ISERROR(SEARCH("x,xx",B113)))</formula>
    </cfRule>
  </conditionalFormatting>
  <conditionalFormatting sqref="B174">
    <cfRule type="containsText" dxfId="89" priority="154" stopIfTrue="1" operator="containsText" text="x,xx">
      <formula>NOT(ISERROR(SEARCH("x,xx",B174)))</formula>
    </cfRule>
  </conditionalFormatting>
  <conditionalFormatting sqref="B28">
    <cfRule type="containsText" dxfId="88" priority="150" stopIfTrue="1" operator="containsText" text="x,xx">
      <formula>NOT(ISERROR(SEARCH("x,xx",B28)))</formula>
    </cfRule>
  </conditionalFormatting>
  <conditionalFormatting sqref="B63">
    <cfRule type="containsText" dxfId="87" priority="142" stopIfTrue="1" operator="containsText" text="x,xx">
      <formula>NOT(ISERROR(SEARCH("x,xx",B63)))</formula>
    </cfRule>
  </conditionalFormatting>
  <conditionalFormatting sqref="B84:B88 B77">
    <cfRule type="containsText" dxfId="86" priority="141" stopIfTrue="1" operator="containsText" text="x,xx">
      <formula>NOT(ISERROR(SEARCH("x,xx",B77)))</formula>
    </cfRule>
  </conditionalFormatting>
  <conditionalFormatting sqref="B35">
    <cfRule type="containsText" dxfId="85" priority="149" stopIfTrue="1" operator="containsText" text="x,xx">
      <formula>NOT(ISERROR(SEARCH("x,xx",B35)))</formula>
    </cfRule>
  </conditionalFormatting>
  <conditionalFormatting sqref="B33">
    <cfRule type="containsText" dxfId="84" priority="148" stopIfTrue="1" operator="containsText" text="x,xx">
      <formula>NOT(ISERROR(SEARCH("x,xx",B33)))</formula>
    </cfRule>
  </conditionalFormatting>
  <conditionalFormatting sqref="B27">
    <cfRule type="containsText" dxfId="83" priority="147" stopIfTrue="1" operator="containsText" text="x,xx">
      <formula>NOT(ISERROR(SEARCH("x,xx",B27)))</formula>
    </cfRule>
  </conditionalFormatting>
  <conditionalFormatting sqref="B29">
    <cfRule type="containsText" dxfId="82" priority="146" stopIfTrue="1" operator="containsText" text="x,xx">
      <formula>NOT(ISERROR(SEARCH("x,xx",B29)))</formula>
    </cfRule>
  </conditionalFormatting>
  <conditionalFormatting sqref="B52:B53">
    <cfRule type="containsText" dxfId="81" priority="145" stopIfTrue="1" operator="containsText" text="x,xx">
      <formula>NOT(ISERROR(SEARCH("x,xx",B52)))</formula>
    </cfRule>
  </conditionalFormatting>
  <conditionalFormatting sqref="B62">
    <cfRule type="containsText" dxfId="80" priority="144" stopIfTrue="1" operator="containsText" text="x,xx">
      <formula>NOT(ISERROR(SEARCH("x,xx",B62)))</formula>
    </cfRule>
  </conditionalFormatting>
  <conditionalFormatting sqref="B61">
    <cfRule type="containsText" dxfId="79" priority="143" stopIfTrue="1" operator="containsText" text="x,xx">
      <formula>NOT(ISERROR(SEARCH("x,xx",B61)))</formula>
    </cfRule>
  </conditionalFormatting>
  <conditionalFormatting sqref="B64">
    <cfRule type="containsText" dxfId="78" priority="138" stopIfTrue="1" operator="containsText" text="x,xx">
      <formula>NOT(ISERROR(SEARCH("x,xx",B64)))</formula>
    </cfRule>
  </conditionalFormatting>
  <conditionalFormatting sqref="B56">
    <cfRule type="containsText" dxfId="77" priority="136" stopIfTrue="1" operator="containsText" text="x,xx">
      <formula>NOT(ISERROR(SEARCH("x,xx",B56)))</formula>
    </cfRule>
  </conditionalFormatting>
  <conditionalFormatting sqref="B55:B56 B58:B63">
    <cfRule type="containsText" dxfId="76" priority="135" stopIfTrue="1" operator="containsText" text="x,xx">
      <formula>NOT(ISERROR(SEARCH("x,xx",B55)))</formula>
    </cfRule>
  </conditionalFormatting>
  <conditionalFormatting sqref="B50">
    <cfRule type="containsText" dxfId="75" priority="139" stopIfTrue="1" operator="containsText" text="x,xx">
      <formula>NOT(ISERROR(SEARCH("x,xx",B50)))</formula>
    </cfRule>
  </conditionalFormatting>
  <conditionalFormatting sqref="B89:B90 B93:B98">
    <cfRule type="containsText" dxfId="74" priority="133" stopIfTrue="1" operator="containsText" text="x,xx">
      <formula>NOT(ISERROR(SEARCH("x,xx",B89)))</formula>
    </cfRule>
  </conditionalFormatting>
  <conditionalFormatting sqref="G64">
    <cfRule type="containsText" dxfId="73" priority="137" stopIfTrue="1" operator="containsText" text="x,xx">
      <formula>NOT(ISERROR(SEARCH("x,xx",G64)))</formula>
    </cfRule>
  </conditionalFormatting>
  <conditionalFormatting sqref="G68">
    <cfRule type="containsText" dxfId="72" priority="130" stopIfTrue="1" operator="containsText" text="x,xx">
      <formula>NOT(ISERROR(SEARCH("x,xx",G68)))</formula>
    </cfRule>
  </conditionalFormatting>
  <conditionalFormatting sqref="B78:B79 B81:B83">
    <cfRule type="containsText" dxfId="71" priority="131" stopIfTrue="1" operator="containsText" text="x,xx">
      <formula>NOT(ISERROR(SEARCH("x,xx",B78)))</formula>
    </cfRule>
  </conditionalFormatting>
  <conditionalFormatting sqref="B65:B73 B75">
    <cfRule type="containsText" dxfId="70" priority="129" stopIfTrue="1" operator="containsText" text="x,xx">
      <formula>NOT(ISERROR(SEARCH("x,xx",B65)))</formula>
    </cfRule>
  </conditionalFormatting>
  <conditionalFormatting sqref="B46:B47">
    <cfRule type="containsText" dxfId="69" priority="128" stopIfTrue="1" operator="containsText" text="x,xx">
      <formula>NOT(ISERROR(SEARCH("x,xx",B46)))</formula>
    </cfRule>
  </conditionalFormatting>
  <conditionalFormatting sqref="B46:B47">
    <cfRule type="containsText" dxfId="68" priority="127" stopIfTrue="1" operator="containsText" text="x,xx">
      <formula>NOT(ISERROR(SEARCH("x,xx",B46)))</formula>
    </cfRule>
  </conditionalFormatting>
  <conditionalFormatting sqref="G205:G265">
    <cfRule type="containsText" dxfId="67" priority="82" stopIfTrue="1" operator="containsText" text="x,xx">
      <formula>NOT(ISERROR(SEARCH("x,xx",G205)))</formula>
    </cfRule>
  </conditionalFormatting>
  <conditionalFormatting sqref="B100:B107">
    <cfRule type="containsText" dxfId="66" priority="109" stopIfTrue="1" operator="containsText" text="x,xx">
      <formula>NOT(ISERROR(SEARCH("x,xx",B100)))</formula>
    </cfRule>
  </conditionalFormatting>
  <conditionalFormatting sqref="G410:G419">
    <cfRule type="containsText" dxfId="65" priority="74" stopIfTrue="1" operator="containsText" text="x,xx">
      <formula>NOT(ISERROR(SEARCH("x,xx",G410)))</formula>
    </cfRule>
  </conditionalFormatting>
  <conditionalFormatting sqref="G432:G443">
    <cfRule type="containsText" dxfId="64" priority="76" stopIfTrue="1" operator="containsText" text="x,xx">
      <formula>NOT(ISERROR(SEARCH("x,xx",G432)))</formula>
    </cfRule>
  </conditionalFormatting>
  <conditionalFormatting sqref="G421:G430">
    <cfRule type="containsText" dxfId="63" priority="75" stopIfTrue="1" operator="containsText" text="x,xx">
      <formula>NOT(ISERROR(SEARCH("x,xx",G421)))</formula>
    </cfRule>
  </conditionalFormatting>
  <conditionalFormatting sqref="G332">
    <cfRule type="containsText" dxfId="62" priority="85" stopIfTrue="1" operator="containsText" text="x,xx">
      <formula>NOT(ISERROR(SEARCH("x,xx",G332)))</formula>
    </cfRule>
  </conditionalFormatting>
  <conditionalFormatting sqref="G271:G330">
    <cfRule type="containsText" dxfId="61" priority="84" stopIfTrue="1" operator="containsText" text="x,xx">
      <formula>NOT(ISERROR(SEARCH("x,xx",G271)))</formula>
    </cfRule>
  </conditionalFormatting>
  <conditionalFormatting sqref="G267:G268">
    <cfRule type="containsText" dxfId="60" priority="83" stopIfTrue="1" operator="containsText" text="x,xx">
      <formula>NOT(ISERROR(SEARCH("x,xx",G267)))</formula>
    </cfRule>
  </conditionalFormatting>
  <conditionalFormatting sqref="F407">
    <cfRule type="containsText" dxfId="59" priority="102" stopIfTrue="1" operator="containsText" text="x,xx">
      <formula>NOT(ISERROR(SEARCH("x,xx",F407)))</formula>
    </cfRule>
  </conditionalFormatting>
  <conditionalFormatting sqref="B186 F187">
    <cfRule type="containsText" dxfId="58" priority="101" stopIfTrue="1" operator="containsText" text="x,xx">
      <formula>NOT(ISERROR(SEARCH("x,xx",B186)))</formula>
    </cfRule>
  </conditionalFormatting>
  <conditionalFormatting sqref="B188 F188">
    <cfRule type="containsText" dxfId="57" priority="100" stopIfTrue="1" operator="containsText" text="x,xx">
      <formula>NOT(ISERROR(SEARCH("x,xx",B188)))</formula>
    </cfRule>
  </conditionalFormatting>
  <conditionalFormatting sqref="B185 F185">
    <cfRule type="containsText" dxfId="56" priority="99" stopIfTrue="1" operator="containsText" text="x,xx">
      <formula>NOT(ISERROR(SEARCH("x,xx",B185)))</formula>
    </cfRule>
  </conditionalFormatting>
  <conditionalFormatting sqref="B204 F204">
    <cfRule type="containsText" dxfId="55" priority="98" stopIfTrue="1" operator="containsText" text="x,xx">
      <formula>NOT(ISERROR(SEARCH("x,xx",B204)))</formula>
    </cfRule>
  </conditionalFormatting>
  <conditionalFormatting sqref="B331 F331">
    <cfRule type="containsText" dxfId="54" priority="94" stopIfTrue="1" operator="containsText" text="x,xx">
      <formula>NOT(ISERROR(SEARCH("x,xx",B331)))</formula>
    </cfRule>
  </conditionalFormatting>
  <conditionalFormatting sqref="B400">
    <cfRule type="containsText" dxfId="53" priority="103" stopIfTrue="1" operator="containsText" text="x,xx">
      <formula>NOT(ISERROR(SEARCH("x,xx",B400)))</formula>
    </cfRule>
  </conditionalFormatting>
  <conditionalFormatting sqref="B386 F386">
    <cfRule type="containsText" dxfId="52" priority="91" stopIfTrue="1" operator="containsText" text="x,xx">
      <formula>NOT(ISERROR(SEARCH("x,xx",B386)))</formula>
    </cfRule>
  </conditionalFormatting>
  <conditionalFormatting sqref="B393 F393">
    <cfRule type="containsText" dxfId="51" priority="90" stopIfTrue="1" operator="containsText" text="x,xx">
      <formula>NOT(ISERROR(SEARCH("x,xx",B393)))</formula>
    </cfRule>
  </conditionalFormatting>
  <conditionalFormatting sqref="G394:G399">
    <cfRule type="containsText" dxfId="50" priority="89" stopIfTrue="1" operator="containsText" text="x,xx">
      <formula>NOT(ISERROR(SEARCH("x,xx",G394)))</formula>
    </cfRule>
  </conditionalFormatting>
  <conditionalFormatting sqref="G388:G392">
    <cfRule type="containsText" dxfId="49" priority="88" stopIfTrue="1" operator="containsText" text="x,xx">
      <formula>NOT(ISERROR(SEARCH("x,xx",G388)))</formula>
    </cfRule>
  </conditionalFormatting>
  <conditionalFormatting sqref="G374:G381 G385">
    <cfRule type="containsText" dxfId="48" priority="87" stopIfTrue="1" operator="containsText" text="x,xx">
      <formula>NOT(ISERROR(SEARCH("x,xx",G374)))</formula>
    </cfRule>
  </conditionalFormatting>
  <conditionalFormatting sqref="G349:G371">
    <cfRule type="containsText" dxfId="47" priority="86" stopIfTrue="1" operator="containsText" text="x,xx">
      <formula>NOT(ISERROR(SEARCH("x,xx",G349)))</formula>
    </cfRule>
  </conditionalFormatting>
  <conditionalFormatting sqref="G420">
    <cfRule type="containsText" dxfId="46" priority="79" stopIfTrue="1" operator="containsText" text="x,xx">
      <formula>NOT(ISERROR(SEARCH("x,xx",G420)))</formula>
    </cfRule>
  </conditionalFormatting>
  <conditionalFormatting sqref="G431">
    <cfRule type="containsText" dxfId="45" priority="78" stopIfTrue="1" operator="containsText" text="x,xx">
      <formula>NOT(ISERROR(SEARCH("x,xx",G431)))</formula>
    </cfRule>
  </conditionalFormatting>
  <conditionalFormatting sqref="G445:G459 G461:G465">
    <cfRule type="containsText" dxfId="44" priority="77" stopIfTrue="1" operator="containsText" text="x,xx">
      <formula>NOT(ISERROR(SEARCH("x,xx",G445)))</formula>
    </cfRule>
  </conditionalFormatting>
  <conditionalFormatting sqref="B171">
    <cfRule type="containsText" dxfId="43" priority="105" stopIfTrue="1" operator="containsText" text="x,xx">
      <formula>NOT(ISERROR(SEARCH("x,xx",B171)))</formula>
    </cfRule>
  </conditionalFormatting>
  <conditionalFormatting sqref="B407">
    <cfRule type="containsText" dxfId="42" priority="104" stopIfTrue="1" operator="containsText" text="x,xx">
      <formula>NOT(ISERROR(SEARCH("x,xx",B407)))</formula>
    </cfRule>
  </conditionalFormatting>
  <conditionalFormatting sqref="B109:B112">
    <cfRule type="containsText" dxfId="41" priority="107" stopIfTrue="1" operator="containsText" text="x,xx">
      <formula>NOT(ISERROR(SEARCH("x,xx",B109)))</formula>
    </cfRule>
  </conditionalFormatting>
  <conditionalFormatting sqref="F171">
    <cfRule type="containsText" dxfId="40" priority="106" stopIfTrue="1" operator="containsText" text="x,xx">
      <formula>NOT(ISERROR(SEARCH("x,xx",F171)))</formula>
    </cfRule>
  </conditionalFormatting>
  <conditionalFormatting sqref="B270 F270">
    <cfRule type="containsText" dxfId="39" priority="95" stopIfTrue="1" operator="containsText" text="x,xx">
      <formula>NOT(ISERROR(SEARCH("x,xx",B270)))</formula>
    </cfRule>
  </conditionalFormatting>
  <conditionalFormatting sqref="B348 F348">
    <cfRule type="containsText" dxfId="38" priority="93" stopIfTrue="1" operator="containsText" text="x,xx">
      <formula>NOT(ISERROR(SEARCH("x,xx",B348)))</formula>
    </cfRule>
  </conditionalFormatting>
  <conditionalFormatting sqref="B372:B373 F372:F373">
    <cfRule type="containsText" dxfId="37" priority="92" stopIfTrue="1" operator="containsText" text="x,xx">
      <formula>NOT(ISERROR(SEARCH("x,xx",B372)))</formula>
    </cfRule>
  </conditionalFormatting>
  <conditionalFormatting sqref="B266 F266">
    <cfRule type="containsText" dxfId="36" priority="97" stopIfTrue="1" operator="containsText" text="x,xx">
      <formula>NOT(ISERROR(SEARCH("x,xx",B266)))</formula>
    </cfRule>
  </conditionalFormatting>
  <conditionalFormatting sqref="B269 F269">
    <cfRule type="containsText" dxfId="35" priority="96" stopIfTrue="1" operator="containsText" text="x,xx">
      <formula>NOT(ISERROR(SEARCH("x,xx",B269)))</formula>
    </cfRule>
  </conditionalFormatting>
  <conditionalFormatting sqref="G444">
    <cfRule type="containsText" dxfId="34" priority="81" stopIfTrue="1" operator="containsText" text="x,xx">
      <formula>NOT(ISERROR(SEARCH("x,xx",G444)))</formula>
    </cfRule>
  </conditionalFormatting>
  <conditionalFormatting sqref="G409">
    <cfRule type="containsText" dxfId="33" priority="80" stopIfTrue="1" operator="containsText" text="x,xx">
      <formula>NOT(ISERROR(SEARCH("x,xx",G409)))</formula>
    </cfRule>
  </conditionalFormatting>
  <conditionalFormatting sqref="B41">
    <cfRule type="containsText" dxfId="32" priority="71" stopIfTrue="1" operator="containsText" text="x,xx">
      <formula>NOT(ISERROR(SEARCH("x,xx",B41)))</formula>
    </cfRule>
  </conditionalFormatting>
  <conditionalFormatting sqref="F41">
    <cfRule type="containsText" dxfId="31" priority="72" stopIfTrue="1" operator="containsText" text="x,xx">
      <formula>NOT(ISERROR(SEARCH("x,xx",F41)))</formula>
    </cfRule>
  </conditionalFormatting>
  <conditionalFormatting sqref="B51">
    <cfRule type="containsText" dxfId="30" priority="65" stopIfTrue="1" operator="containsText" text="x,xx">
      <formula>NOT(ISERROR(SEARCH("x,xx",B51)))</formula>
    </cfRule>
  </conditionalFormatting>
  <conditionalFormatting sqref="F43">
    <cfRule type="containsText" dxfId="29" priority="69" stopIfTrue="1" operator="containsText" text="x,xx">
      <formula>NOT(ISERROR(SEARCH("x,xx",F43)))</formula>
    </cfRule>
  </conditionalFormatting>
  <conditionalFormatting sqref="B43">
    <cfRule type="containsText" dxfId="28" priority="68" stopIfTrue="1" operator="containsText" text="x,xx">
      <formula>NOT(ISERROR(SEARCH("x,xx",B43)))</formula>
    </cfRule>
  </conditionalFormatting>
  <conditionalFormatting sqref="G460">
    <cfRule type="containsText" dxfId="27" priority="63" stopIfTrue="1" operator="containsText" text="x,xx">
      <formula>NOT(ISERROR(SEARCH("x,xx",G460)))</formula>
    </cfRule>
  </conditionalFormatting>
  <conditionalFormatting sqref="G470">
    <cfRule type="containsText" dxfId="26" priority="61" stopIfTrue="1" operator="containsText" text="x,xx">
      <formula>NOT(ISERROR(SEARCH("x,xx",G470)))</formula>
    </cfRule>
  </conditionalFormatting>
  <conditionalFormatting sqref="G467:G468 G471">
    <cfRule type="containsText" dxfId="25" priority="64" stopIfTrue="1" operator="containsText" text="x,xx">
      <formula>NOT(ISERROR(SEARCH("x,xx",G467)))</formula>
    </cfRule>
  </conditionalFormatting>
  <conditionalFormatting sqref="G469">
    <cfRule type="containsText" dxfId="24" priority="62" stopIfTrue="1" operator="containsText" text="x,xx">
      <formula>NOT(ISERROR(SEARCH("x,xx",G469)))</formula>
    </cfRule>
  </conditionalFormatting>
  <conditionalFormatting sqref="B91:B92">
    <cfRule type="containsText" dxfId="23" priority="58" stopIfTrue="1" operator="containsText" text="x,xx">
      <formula>NOT(ISERROR(SEARCH("x,xx",B91)))</formula>
    </cfRule>
  </conditionalFormatting>
  <conditionalFormatting sqref="G382:G384">
    <cfRule type="containsText" dxfId="22" priority="57" stopIfTrue="1" operator="containsText" text="x,xx">
      <formula>NOT(ISERROR(SEARCH("x,xx",G382)))</formula>
    </cfRule>
  </conditionalFormatting>
  <conditionalFormatting sqref="G387">
    <cfRule type="containsText" dxfId="21" priority="56" stopIfTrue="1" operator="containsText" text="x,xx">
      <formula>NOT(ISERROR(SEARCH("x,xx",G387)))</formula>
    </cfRule>
  </conditionalFormatting>
  <conditionalFormatting sqref="G401:G403">
    <cfRule type="containsText" dxfId="20" priority="55" stopIfTrue="1" operator="containsText" text="x,xx">
      <formula>NOT(ISERROR(SEARCH("x,xx",G401)))</formula>
    </cfRule>
  </conditionalFormatting>
  <conditionalFormatting sqref="B36">
    <cfRule type="containsText" dxfId="19" priority="54" stopIfTrue="1" operator="containsText" text="x,xx">
      <formula>NOT(ISERROR(SEARCH("x,xx",B36)))</formula>
    </cfRule>
  </conditionalFormatting>
  <conditionalFormatting sqref="B36">
    <cfRule type="containsText" dxfId="18" priority="53" stopIfTrue="1" operator="containsText" text="x,xx">
      <formula>NOT(ISERROR(SEARCH("x,xx",B36)))</formula>
    </cfRule>
  </conditionalFormatting>
  <conditionalFormatting sqref="B31">
    <cfRule type="containsText" dxfId="17" priority="51" stopIfTrue="1" operator="containsText" text="x,xx">
      <formula>NOT(ISERROR(SEARCH("x,xx",B31)))</formula>
    </cfRule>
  </conditionalFormatting>
  <conditionalFormatting sqref="B74">
    <cfRule type="containsText" dxfId="16" priority="42" stopIfTrue="1" operator="containsText" text="x,xx">
      <formula>NOT(ISERROR(SEARCH("x,xx",B74)))</formula>
    </cfRule>
  </conditionalFormatting>
  <conditionalFormatting sqref="G128:G135">
    <cfRule type="containsText" dxfId="15" priority="17" stopIfTrue="1" operator="containsText" text="x,xx">
      <formula>NOT(ISERROR(SEARCH("x,xx",G128)))</formula>
    </cfRule>
  </conditionalFormatting>
  <conditionalFormatting sqref="G42">
    <cfRule type="containsText" dxfId="14" priority="16" stopIfTrue="1" operator="containsText" text="x,xx">
      <formula>NOT(ISERROR(SEARCH("x,xx",G42)))</formula>
    </cfRule>
  </conditionalFormatting>
  <conditionalFormatting sqref="G46:G48">
    <cfRule type="containsText" dxfId="13" priority="15" stopIfTrue="1" operator="containsText" text="x,xx">
      <formula>NOT(ISERROR(SEARCH("x,xx",G46)))</formula>
    </cfRule>
  </conditionalFormatting>
  <conditionalFormatting sqref="G65:G67">
    <cfRule type="containsText" dxfId="12" priority="14" stopIfTrue="1" operator="containsText" text="x,xx">
      <formula>NOT(ISERROR(SEARCH("x,xx",G65)))</formula>
    </cfRule>
  </conditionalFormatting>
  <conditionalFormatting sqref="G69:G75">
    <cfRule type="containsText" dxfId="11" priority="13" stopIfTrue="1" operator="containsText" text="x,xx">
      <formula>NOT(ISERROR(SEARCH("x,xx",G69)))</formula>
    </cfRule>
  </conditionalFormatting>
  <conditionalFormatting sqref="G78:G79 G81:G83">
    <cfRule type="containsText" dxfId="10" priority="12" stopIfTrue="1" operator="containsText" text="x,xx">
      <formula>NOT(ISERROR(SEARCH("x,xx",G78)))</formula>
    </cfRule>
  </conditionalFormatting>
  <conditionalFormatting sqref="G89:G98">
    <cfRule type="containsText" dxfId="9" priority="11" stopIfTrue="1" operator="containsText" text="x,xx">
      <formula>NOT(ISERROR(SEARCH("x,xx",G89)))</formula>
    </cfRule>
  </conditionalFormatting>
  <conditionalFormatting sqref="G100:G107">
    <cfRule type="containsText" dxfId="8" priority="10" stopIfTrue="1" operator="containsText" text="x,xx">
      <formula>NOT(ISERROR(SEARCH("x,xx",G100)))</formula>
    </cfRule>
  </conditionalFormatting>
  <conditionalFormatting sqref="G109:G112">
    <cfRule type="containsText" dxfId="7" priority="9" stopIfTrue="1" operator="containsText" text="x,xx">
      <formula>NOT(ISERROR(SEARCH("x,xx",G109)))</formula>
    </cfRule>
  </conditionalFormatting>
  <conditionalFormatting sqref="G172:G173">
    <cfRule type="containsText" dxfId="6" priority="8" stopIfTrue="1" operator="containsText" text="x,xx">
      <formula>NOT(ISERROR(SEARCH("x,xx",G172)))</formula>
    </cfRule>
  </conditionalFormatting>
  <conditionalFormatting sqref="G333:G334">
    <cfRule type="containsText" dxfId="5" priority="7" stopIfTrue="1" operator="containsText" text="x,xx">
      <formula>NOT(ISERROR(SEARCH("x,xx",G333)))</formula>
    </cfRule>
  </conditionalFormatting>
  <conditionalFormatting sqref="G76">
    <cfRule type="containsText" dxfId="4" priority="5" stopIfTrue="1" operator="containsText" text="x,xx">
      <formula>NOT(ISERROR(SEARCH("x,xx",G76)))</formula>
    </cfRule>
  </conditionalFormatting>
  <conditionalFormatting sqref="B57">
    <cfRule type="containsText" dxfId="3" priority="2" stopIfTrue="1" operator="containsText" text="x,xx">
      <formula>NOT(ISERROR(SEARCH("x,xx",B57)))</formula>
    </cfRule>
  </conditionalFormatting>
  <conditionalFormatting sqref="G80">
    <cfRule type="containsText" dxfId="2" priority="4" stopIfTrue="1" operator="containsText" text="x,xx">
      <formula>NOT(ISERROR(SEARCH("x,xx",G80)))</formula>
    </cfRule>
  </conditionalFormatting>
  <conditionalFormatting sqref="B57 G57">
    <cfRule type="containsText" dxfId="1" priority="3" stopIfTrue="1" operator="containsText" text="x,xx">
      <formula>NOT(ISERROR(SEARCH("x,xx",B57)))</formula>
    </cfRule>
  </conditionalFormatting>
  <conditionalFormatting sqref="B57">
    <cfRule type="containsText" dxfId="0" priority="1" stopIfTrue="1" operator="containsText" text="x,xx">
      <formula>NOT(ISERROR(SEARCH("x,xx",B57)))</formula>
    </cfRule>
  </conditionalFormatting>
  <hyperlinks>
    <hyperlink ref="B344" display="          - tomada 2P+T c/ universal"/>
    <hyperlink ref="C377"/>
    <hyperlink ref="C380"/>
    <hyperlink ref="B380" display="Eletroduto Flexível com alma de aço revestimento PVC com boxes- Sealtube - 3/4 a 1&quot;"/>
    <hyperlink ref="C390"/>
    <hyperlink ref="B390" display="Tampa para eletrocalha 50mm"/>
    <hyperlink ref="C391"/>
  </hyperlinks>
  <printOptions horizontalCentered="1"/>
  <pageMargins left="0.25" right="0.25" top="0.75" bottom="0.75" header="0.3" footer="0.3"/>
  <pageSetup paperSize="9" scale="84" fitToHeight="0" orientation="landscape" r:id="rId1"/>
  <headerFooter>
    <oddHeader xml:space="preserve">&amp;L&amp;"Helvetica,Regular"&amp;12&amp;K000000
&amp;G&amp;C&amp;"Calibri Bold,Negrito"&amp;11&amp;K0F1A43
BANCO DO ESTADO DO RIO GRANDE DO SUL S.A.
UNIDADE DE ENGENHARIA&amp;R&amp;"Calibri Bold,Negrito"&amp;12&amp;K0F1A43
</oddHeader>
    <oddFooter>&amp;R&amp;"-,Regular"&amp;9&amp;K03+000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Layout" zoomScale="85" zoomScalePageLayoutView="85" workbookViewId="0">
      <selection activeCell="D19" activeCellId="3" sqref="D7:D9 D11 D13:D17 D19"/>
    </sheetView>
  </sheetViews>
  <sheetFormatPr defaultColWidth="8.85546875" defaultRowHeight="12.75"/>
  <cols>
    <col min="1" max="1" width="10.140625" style="7" customWidth="1"/>
    <col min="2" max="2" width="6.140625" style="7" customWidth="1"/>
    <col min="3" max="3" width="43.42578125" style="7" customWidth="1"/>
    <col min="4" max="4" width="11.140625" style="7" customWidth="1"/>
    <col min="5" max="6" width="8.85546875" style="7"/>
    <col min="7" max="7" width="31.42578125" style="7" customWidth="1"/>
    <col min="8" max="8" width="8.85546875" style="7"/>
    <col min="9" max="9" width="10.140625" style="7" customWidth="1"/>
    <col min="10" max="16384" width="8.85546875" style="7"/>
  </cols>
  <sheetData>
    <row r="1" spans="1:8">
      <c r="A1" s="6"/>
      <c r="B1" s="6"/>
      <c r="C1" s="6"/>
      <c r="D1" s="6"/>
      <c r="E1" s="1"/>
    </row>
    <row r="2" spans="1:8">
      <c r="A2" s="6"/>
      <c r="B2" s="6"/>
      <c r="C2" s="6"/>
      <c r="D2" s="6"/>
      <c r="E2" s="1"/>
    </row>
    <row r="3" spans="1:8">
      <c r="A3" s="6"/>
      <c r="B3" s="6"/>
      <c r="C3" s="6"/>
      <c r="D3" s="6"/>
      <c r="E3" s="1"/>
    </row>
    <row r="4" spans="1:8" ht="12.75" customHeight="1">
      <c r="A4" s="8"/>
      <c r="B4" s="190" t="s">
        <v>46</v>
      </c>
      <c r="C4" s="190"/>
      <c r="D4" s="190"/>
      <c r="E4" s="1"/>
    </row>
    <row r="5" spans="1:8" s="11" customFormat="1" ht="13.5" thickBot="1">
      <c r="A5" s="10"/>
      <c r="B5" s="10"/>
      <c r="C5" s="10"/>
      <c r="D5" s="10"/>
      <c r="E5" s="10"/>
    </row>
    <row r="6" spans="1:8" ht="15">
      <c r="A6" s="2"/>
      <c r="B6" s="31"/>
      <c r="C6" s="32" t="s">
        <v>21</v>
      </c>
      <c r="D6" s="32"/>
      <c r="E6" s="2"/>
      <c r="F6" s="191" t="s">
        <v>45</v>
      </c>
      <c r="G6" s="191"/>
      <c r="H6" s="191"/>
    </row>
    <row r="7" spans="1:8" ht="15">
      <c r="A7" s="1"/>
      <c r="B7" s="21">
        <v>1</v>
      </c>
      <c r="C7" s="24" t="s">
        <v>22</v>
      </c>
      <c r="D7" s="43">
        <v>3.5000000000000003E-2</v>
      </c>
      <c r="E7" s="1"/>
      <c r="F7" s="37" t="s">
        <v>36</v>
      </c>
      <c r="G7" s="37"/>
      <c r="H7" s="37"/>
    </row>
    <row r="8" spans="1:8" ht="15">
      <c r="A8" s="1"/>
      <c r="B8" s="21">
        <v>2</v>
      </c>
      <c r="C8" s="24" t="s">
        <v>23</v>
      </c>
      <c r="D8" s="43">
        <v>8.9999999999999993E-3</v>
      </c>
      <c r="E8" s="1"/>
      <c r="F8" s="37" t="s">
        <v>37</v>
      </c>
      <c r="G8" s="37"/>
      <c r="H8" s="37"/>
    </row>
    <row r="9" spans="1:8" ht="15">
      <c r="A9" s="1"/>
      <c r="B9" s="28">
        <v>3</v>
      </c>
      <c r="C9" s="30" t="s">
        <v>24</v>
      </c>
      <c r="D9" s="44">
        <v>1.26E-2</v>
      </c>
      <c r="E9" s="1"/>
      <c r="F9" s="37" t="s">
        <v>38</v>
      </c>
      <c r="G9" s="37"/>
      <c r="H9" s="37"/>
    </row>
    <row r="10" spans="1:8" ht="15">
      <c r="A10" s="1"/>
      <c r="B10" s="21"/>
      <c r="C10" s="24"/>
      <c r="D10" s="33"/>
      <c r="E10" s="1"/>
      <c r="F10" s="37" t="s">
        <v>39</v>
      </c>
      <c r="G10" s="37"/>
      <c r="H10" s="37"/>
    </row>
    <row r="11" spans="1:8" ht="15">
      <c r="A11" s="1"/>
      <c r="B11" s="93">
        <v>4</v>
      </c>
      <c r="C11" s="25" t="s">
        <v>25</v>
      </c>
      <c r="D11" s="45">
        <v>7.0000000000000007E-2</v>
      </c>
      <c r="E11" s="1"/>
      <c r="F11" s="37" t="s">
        <v>40</v>
      </c>
      <c r="G11" s="37"/>
      <c r="H11" s="37"/>
    </row>
    <row r="12" spans="1:8" ht="15">
      <c r="A12" s="1"/>
      <c r="B12" s="23"/>
      <c r="C12" s="24"/>
      <c r="D12" s="33"/>
      <c r="E12" s="1"/>
      <c r="F12" s="38" t="s">
        <v>41</v>
      </c>
      <c r="G12" s="38"/>
      <c r="H12" s="38"/>
    </row>
    <row r="13" spans="1:8">
      <c r="A13" s="1"/>
      <c r="B13" s="19">
        <v>5</v>
      </c>
      <c r="C13" s="20" t="s">
        <v>26</v>
      </c>
      <c r="D13" s="46">
        <f>SUM(D14:D17)</f>
        <v>8.6499999999999994E-2</v>
      </c>
      <c r="E13" s="1"/>
      <c r="F13" s="12"/>
      <c r="G13" s="12"/>
      <c r="H13" s="12"/>
    </row>
    <row r="14" spans="1:8" ht="14.1" customHeight="1">
      <c r="A14" s="1"/>
      <c r="B14" s="26" t="s">
        <v>27</v>
      </c>
      <c r="C14" s="27" t="s">
        <v>28</v>
      </c>
      <c r="D14" s="47">
        <v>0.03</v>
      </c>
      <c r="E14" s="1"/>
      <c r="F14" s="13"/>
      <c r="G14" s="92"/>
      <c r="H14" s="92"/>
    </row>
    <row r="15" spans="1:8">
      <c r="A15" s="1"/>
      <c r="B15" s="21" t="s">
        <v>29</v>
      </c>
      <c r="C15" s="22" t="s">
        <v>30</v>
      </c>
      <c r="D15" s="48">
        <v>6.4999999999999997E-3</v>
      </c>
      <c r="E15" s="1"/>
      <c r="F15" s="92"/>
      <c r="G15" s="92"/>
      <c r="H15" s="92"/>
    </row>
    <row r="16" spans="1:8">
      <c r="A16" s="1"/>
      <c r="B16" s="21" t="s">
        <v>31</v>
      </c>
      <c r="C16" s="22" t="s">
        <v>32</v>
      </c>
      <c r="D16" s="48">
        <v>0.03</v>
      </c>
      <c r="E16" s="1"/>
      <c r="F16" s="92"/>
      <c r="G16" s="92"/>
      <c r="H16" s="92"/>
    </row>
    <row r="17" spans="1:10">
      <c r="A17" s="1"/>
      <c r="B17" s="28" t="s">
        <v>33</v>
      </c>
      <c r="C17" s="29" t="s">
        <v>34</v>
      </c>
      <c r="D17" s="49">
        <v>0.02</v>
      </c>
      <c r="E17" s="1"/>
      <c r="F17" s="192"/>
      <c r="G17" s="192"/>
      <c r="H17" s="192"/>
    </row>
    <row r="18" spans="1:10" ht="14.1" customHeight="1">
      <c r="A18" s="1"/>
      <c r="B18" s="21"/>
      <c r="C18" s="22"/>
      <c r="D18" s="34"/>
      <c r="E18" s="1"/>
      <c r="F18" s="191" t="s">
        <v>48</v>
      </c>
      <c r="G18" s="191"/>
      <c r="H18" s="191"/>
    </row>
    <row r="19" spans="1:10">
      <c r="A19" s="3"/>
      <c r="B19" s="19">
        <v>6</v>
      </c>
      <c r="C19" s="20" t="s">
        <v>35</v>
      </c>
      <c r="D19" s="50">
        <v>0.01</v>
      </c>
      <c r="E19" s="3"/>
      <c r="F19" s="193" t="s">
        <v>47</v>
      </c>
      <c r="G19" s="193"/>
      <c r="H19" s="193"/>
    </row>
    <row r="20" spans="1:10">
      <c r="A20" s="3"/>
      <c r="B20" s="196"/>
      <c r="C20" s="196"/>
      <c r="D20" s="196"/>
      <c r="E20" s="4"/>
      <c r="F20" s="194"/>
      <c r="G20" s="194"/>
      <c r="H20" s="194"/>
    </row>
    <row r="21" spans="1:10" ht="13.5" thickBot="1">
      <c r="A21" s="3"/>
      <c r="B21" s="16"/>
      <c r="C21" s="17" t="s">
        <v>43</v>
      </c>
      <c r="D21" s="18">
        <f>(((1+D7+D8+D9)*(1+D19)*(1+D11)/(1-D13))-1)</f>
        <v>0.25</v>
      </c>
      <c r="E21" s="4"/>
      <c r="F21" s="194"/>
      <c r="G21" s="194"/>
      <c r="H21" s="194"/>
    </row>
    <row r="22" spans="1:10">
      <c r="A22" s="3"/>
      <c r="D22" s="9"/>
      <c r="E22" s="5"/>
      <c r="F22" s="194"/>
      <c r="G22" s="194"/>
      <c r="H22" s="194"/>
    </row>
    <row r="23" spans="1:10" ht="13.5" thickBot="1">
      <c r="A23" s="3"/>
      <c r="B23" s="15" t="s">
        <v>44</v>
      </c>
      <c r="C23" s="13"/>
      <c r="D23" s="9"/>
      <c r="E23" s="5"/>
      <c r="F23" s="194"/>
      <c r="G23" s="194"/>
      <c r="H23" s="194"/>
    </row>
    <row r="24" spans="1:10">
      <c r="A24" s="3"/>
      <c r="B24" s="197" t="s">
        <v>50</v>
      </c>
      <c r="C24" s="197"/>
      <c r="D24" s="197"/>
      <c r="E24" s="5"/>
      <c r="F24" s="194"/>
      <c r="G24" s="194"/>
      <c r="H24" s="194"/>
    </row>
    <row r="25" spans="1:10" ht="13.5" thickBot="1">
      <c r="B25" s="198" t="s">
        <v>49</v>
      </c>
      <c r="C25" s="198"/>
      <c r="D25" s="198"/>
      <c r="F25" s="195"/>
      <c r="G25" s="195"/>
      <c r="H25" s="195"/>
    </row>
    <row r="27" spans="1:10">
      <c r="A27" s="13"/>
      <c r="B27" s="13"/>
      <c r="C27" s="13"/>
      <c r="D27" s="13"/>
      <c r="E27" s="92"/>
      <c r="F27" s="92"/>
      <c r="G27" s="92"/>
      <c r="H27" s="92"/>
      <c r="I27" s="92"/>
      <c r="J27" s="92"/>
    </row>
    <row r="28" spans="1:10">
      <c r="A28" s="13"/>
      <c r="B28" s="13"/>
      <c r="C28" s="13"/>
      <c r="D28" s="13"/>
      <c r="E28" s="13"/>
      <c r="F28" s="13"/>
      <c r="G28" s="13"/>
      <c r="H28" s="13"/>
      <c r="I28" s="13"/>
    </row>
    <row r="29" spans="1:10" ht="14.85" customHeight="1">
      <c r="B29" s="13"/>
      <c r="C29" s="13"/>
      <c r="D29" s="13"/>
      <c r="E29" s="39"/>
      <c r="F29" s="13"/>
      <c r="G29" s="13"/>
      <c r="H29" s="13"/>
    </row>
    <row r="30" spans="1:10" ht="15">
      <c r="B30" s="13"/>
      <c r="C30" s="13"/>
      <c r="D30" s="13"/>
      <c r="E30" s="40"/>
      <c r="F30" s="13"/>
      <c r="G30" s="13"/>
      <c r="H30" s="13"/>
    </row>
    <row r="31" spans="1:10" ht="15">
      <c r="B31" s="13"/>
      <c r="C31" s="13"/>
      <c r="D31" s="13"/>
      <c r="E31" s="40"/>
      <c r="F31" s="13"/>
      <c r="G31" s="13"/>
      <c r="H31" s="13"/>
    </row>
    <row r="32" spans="1:10" ht="15">
      <c r="B32" s="13"/>
      <c r="C32" s="13"/>
      <c r="D32" s="13"/>
      <c r="E32" s="40"/>
      <c r="F32" s="13"/>
      <c r="G32" s="13"/>
      <c r="H32" s="13"/>
    </row>
    <row r="33" spans="2:8" ht="15">
      <c r="B33" s="14"/>
      <c r="C33" s="14"/>
      <c r="D33" s="14"/>
      <c r="E33" s="41"/>
      <c r="F33" s="14"/>
      <c r="G33" s="14"/>
      <c r="H33" s="14"/>
    </row>
    <row r="34" spans="2:8" ht="15">
      <c r="E34" s="40"/>
    </row>
    <row r="35" spans="2:8" ht="15">
      <c r="E35" s="42"/>
    </row>
  </sheetData>
  <sheetProtection algorithmName="SHA-512" hashValue="RKwR+lCKanaO5f2ADKKF7ZgpFXuHg5i8OqHFCSxMB0csUiXHKe8Pn72rPDMfOJ5Yn/EbHXDHZ4tQevBO47jeqg==" saltValue="3rPY+T19/snF1vDQcICzvQ==" spinCount="100000" sheet="1" objects="1" scenario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&amp;L&amp;G&amp;C&amp;"-,Negrito"&amp;11&amp;K03+032UNIDADE DE ENGENHARIA</oddHeader>
    <oddFooter>&amp;R&amp;"-,Regular"&amp;9&amp;K03+039Pág.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PageLayoutView="70" workbookViewId="0">
      <selection activeCell="L15" sqref="L15"/>
    </sheetView>
  </sheetViews>
  <sheetFormatPr defaultColWidth="8.85546875" defaultRowHeight="12.75"/>
  <cols>
    <col min="1" max="1" width="5.85546875" style="110" customWidth="1"/>
    <col min="2" max="2" width="37.140625" style="110" customWidth="1"/>
    <col min="3" max="3" width="9.140625" style="110" customWidth="1"/>
    <col min="4" max="4" width="16.7109375" style="110" customWidth="1"/>
    <col min="5" max="5" width="16.42578125" style="110" bestFit="1" customWidth="1"/>
    <col min="6" max="6" width="17.85546875" style="110" bestFit="1" customWidth="1"/>
    <col min="7" max="7" width="17.28515625" style="110" bestFit="1" customWidth="1"/>
    <col min="8" max="8" width="17.85546875" style="110" customWidth="1"/>
    <col min="9" max="9" width="12.42578125" style="110" bestFit="1" customWidth="1"/>
    <col min="10" max="16384" width="8.85546875" style="110"/>
  </cols>
  <sheetData>
    <row r="1" spans="1:9">
      <c r="A1" s="206" t="s">
        <v>78</v>
      </c>
      <c r="B1" s="206"/>
      <c r="C1" s="206"/>
      <c r="D1" s="206"/>
      <c r="E1" s="206"/>
      <c r="F1" s="206"/>
      <c r="G1" s="206"/>
      <c r="H1" s="206"/>
    </row>
    <row r="2" spans="1:9" ht="20.25" customHeight="1">
      <c r="A2" s="207" t="s">
        <v>318</v>
      </c>
      <c r="B2" s="207"/>
      <c r="C2" s="207"/>
      <c r="D2" s="207"/>
      <c r="E2" s="207"/>
      <c r="F2" s="207"/>
      <c r="G2" s="207"/>
      <c r="H2" s="207"/>
    </row>
    <row r="3" spans="1:9" ht="36" customHeight="1" thickBot="1">
      <c r="A3" s="208" t="s">
        <v>868</v>
      </c>
      <c r="B3" s="208"/>
      <c r="C3" s="208"/>
      <c r="D3" s="208"/>
      <c r="E3" s="208"/>
      <c r="F3" s="208"/>
      <c r="G3" s="208"/>
      <c r="H3" s="208"/>
    </row>
    <row r="4" spans="1:9" ht="12.6" customHeight="1">
      <c r="A4" s="209"/>
      <c r="B4" s="211" t="s">
        <v>0</v>
      </c>
      <c r="C4" s="211"/>
      <c r="D4" s="213" t="s">
        <v>77</v>
      </c>
      <c r="E4" s="215" t="s">
        <v>76</v>
      </c>
      <c r="F4" s="217" t="s">
        <v>131</v>
      </c>
      <c r="G4" s="217" t="s">
        <v>861</v>
      </c>
      <c r="H4" s="219" t="s">
        <v>132</v>
      </c>
    </row>
    <row r="5" spans="1:9" ht="12.6" customHeight="1">
      <c r="A5" s="210"/>
      <c r="B5" s="212"/>
      <c r="C5" s="212"/>
      <c r="D5" s="214"/>
      <c r="E5" s="216"/>
      <c r="F5" s="218"/>
      <c r="G5" s="218"/>
      <c r="H5" s="220"/>
    </row>
    <row r="6" spans="1:9" ht="12.6" customHeight="1">
      <c r="A6" s="128" t="s">
        <v>10</v>
      </c>
      <c r="B6" s="108" t="s">
        <v>11</v>
      </c>
      <c r="C6" s="108"/>
      <c r="D6" s="127"/>
      <c r="E6" s="126"/>
      <c r="F6" s="125"/>
      <c r="G6" s="125"/>
      <c r="H6" s="124"/>
    </row>
    <row r="7" spans="1:9">
      <c r="A7" s="199">
        <v>1</v>
      </c>
      <c r="B7" s="200" t="s">
        <v>393</v>
      </c>
      <c r="C7" s="112" t="s">
        <v>74</v>
      </c>
      <c r="D7" s="113" t="e">
        <f>D8*100/D73</f>
        <v>#DIV/0!</v>
      </c>
      <c r="E7" s="51">
        <v>40</v>
      </c>
      <c r="F7" s="52">
        <v>30</v>
      </c>
      <c r="G7" s="52">
        <v>20</v>
      </c>
      <c r="H7" s="102">
        <v>10</v>
      </c>
    </row>
    <row r="8" spans="1:9">
      <c r="A8" s="199"/>
      <c r="B8" s="200"/>
      <c r="C8" s="112" t="s">
        <v>73</v>
      </c>
      <c r="D8" s="53">
        <f>SUM('Planilha Orçamento'!G18:G19)</f>
        <v>0</v>
      </c>
      <c r="E8" s="54">
        <f>E7/100*D8</f>
        <v>0</v>
      </c>
      <c r="F8" s="54">
        <f>F7/100*D8</f>
        <v>0</v>
      </c>
      <c r="G8" s="54">
        <f>G7/100*D8</f>
        <v>0</v>
      </c>
      <c r="H8" s="56">
        <f>H7/100*D8</f>
        <v>0</v>
      </c>
      <c r="I8" s="114"/>
    </row>
    <row r="9" spans="1:9">
      <c r="A9" s="199">
        <v>2</v>
      </c>
      <c r="B9" s="203" t="s">
        <v>397</v>
      </c>
      <c r="C9" s="112" t="s">
        <v>74</v>
      </c>
      <c r="D9" s="115" t="e">
        <f>D10*100/D73</f>
        <v>#DIV/0!</v>
      </c>
      <c r="E9" s="51">
        <v>40</v>
      </c>
      <c r="F9" s="51">
        <v>30</v>
      </c>
      <c r="G9" s="51">
        <v>20</v>
      </c>
      <c r="H9" s="116">
        <v>10</v>
      </c>
    </row>
    <row r="10" spans="1:9">
      <c r="A10" s="199"/>
      <c r="B10" s="203"/>
      <c r="C10" s="112" t="s">
        <v>73</v>
      </c>
      <c r="D10" s="117">
        <f>SUM('Planilha Orçamento'!G21:G24)</f>
        <v>0</v>
      </c>
      <c r="E10" s="54">
        <f>E9/100*D10</f>
        <v>0</v>
      </c>
      <c r="F10" s="54">
        <f>F9/100*D10</f>
        <v>0</v>
      </c>
      <c r="G10" s="54">
        <f>G9/100*D10</f>
        <v>0</v>
      </c>
      <c r="H10" s="56">
        <f>H9/100*D10</f>
        <v>0</v>
      </c>
      <c r="I10" s="114"/>
    </row>
    <row r="11" spans="1:9">
      <c r="A11" s="199">
        <v>3</v>
      </c>
      <c r="B11" s="203" t="s">
        <v>401</v>
      </c>
      <c r="C11" s="112" t="s">
        <v>74</v>
      </c>
      <c r="D11" s="113" t="e">
        <f>D12*100/D73</f>
        <v>#DIV/0!</v>
      </c>
      <c r="E11" s="51">
        <v>5</v>
      </c>
      <c r="F11" s="52">
        <v>5</v>
      </c>
      <c r="G11" s="52">
        <v>5</v>
      </c>
      <c r="H11" s="102">
        <v>85</v>
      </c>
    </row>
    <row r="12" spans="1:9">
      <c r="A12" s="199"/>
      <c r="B12" s="203"/>
      <c r="C12" s="112" t="s">
        <v>73</v>
      </c>
      <c r="D12" s="53">
        <f>SUM('Planilha Orçamento'!G26:G40)</f>
        <v>0</v>
      </c>
      <c r="E12" s="54">
        <f>E11/100*D12</f>
        <v>0</v>
      </c>
      <c r="F12" s="54">
        <f>F11/100*D12</f>
        <v>0</v>
      </c>
      <c r="G12" s="54">
        <f>G11/100*D12</f>
        <v>0</v>
      </c>
      <c r="H12" s="56">
        <f>H11/100*D12</f>
        <v>0</v>
      </c>
      <c r="I12" s="114"/>
    </row>
    <row r="13" spans="1:9" ht="14.1" customHeight="1">
      <c r="A13" s="199">
        <v>4</v>
      </c>
      <c r="B13" s="203" t="s">
        <v>569</v>
      </c>
      <c r="C13" s="112" t="s">
        <v>74</v>
      </c>
      <c r="D13" s="113" t="e">
        <f>D14*100/D73</f>
        <v>#DIV/0!</v>
      </c>
      <c r="E13" s="51"/>
      <c r="F13" s="51">
        <v>50</v>
      </c>
      <c r="G13" s="51">
        <v>50</v>
      </c>
      <c r="H13" s="116"/>
    </row>
    <row r="14" spans="1:9">
      <c r="A14" s="199"/>
      <c r="B14" s="203"/>
      <c r="C14" s="112" t="s">
        <v>73</v>
      </c>
      <c r="D14" s="117">
        <f>SUM('Planilha Orçamento'!G42)</f>
        <v>0</v>
      </c>
      <c r="E14" s="54"/>
      <c r="F14" s="54">
        <f>F13/100*D14</f>
        <v>0</v>
      </c>
      <c r="G14" s="54">
        <f>G13/100*D14</f>
        <v>0</v>
      </c>
      <c r="H14" s="56"/>
      <c r="I14" s="114"/>
    </row>
    <row r="15" spans="1:9">
      <c r="A15" s="199">
        <v>5</v>
      </c>
      <c r="B15" s="203" t="s">
        <v>414</v>
      </c>
      <c r="C15" s="112" t="s">
        <v>74</v>
      </c>
      <c r="D15" s="113" t="e">
        <f>D16*100/D73</f>
        <v>#DIV/0!</v>
      </c>
      <c r="E15" s="51"/>
      <c r="F15" s="52">
        <v>50</v>
      </c>
      <c r="G15" s="52">
        <v>50</v>
      </c>
      <c r="H15" s="102"/>
    </row>
    <row r="16" spans="1:9">
      <c r="A16" s="199"/>
      <c r="B16" s="203"/>
      <c r="C16" s="112" t="s">
        <v>73</v>
      </c>
      <c r="D16" s="53">
        <f>SUM('Planilha Orçamento'!G44)</f>
        <v>0</v>
      </c>
      <c r="E16" s="54"/>
      <c r="F16" s="54">
        <f>F15/100*D16</f>
        <v>0</v>
      </c>
      <c r="G16" s="54">
        <f>G15/100*D16</f>
        <v>0</v>
      </c>
      <c r="H16" s="56"/>
      <c r="I16" s="114"/>
    </row>
    <row r="17" spans="1:9">
      <c r="A17" s="199">
        <v>6</v>
      </c>
      <c r="B17" s="203" t="s">
        <v>416</v>
      </c>
      <c r="C17" s="112" t="s">
        <v>74</v>
      </c>
      <c r="D17" s="113" t="e">
        <f>D18*100/D73</f>
        <v>#DIV/0!</v>
      </c>
      <c r="E17" s="51">
        <v>35</v>
      </c>
      <c r="F17" s="52">
        <v>30</v>
      </c>
      <c r="G17" s="52">
        <v>30</v>
      </c>
      <c r="H17" s="102">
        <v>5</v>
      </c>
    </row>
    <row r="18" spans="1:9">
      <c r="A18" s="199"/>
      <c r="B18" s="203"/>
      <c r="C18" s="112" t="s">
        <v>73</v>
      </c>
      <c r="D18" s="53">
        <f>SUM('Planilha Orçamento'!G46:G48)</f>
        <v>0</v>
      </c>
      <c r="E18" s="54">
        <f>E17/100*D18</f>
        <v>0</v>
      </c>
      <c r="F18" s="54">
        <f>F17/100*D18</f>
        <v>0</v>
      </c>
      <c r="G18" s="54">
        <f>G17/100*D18</f>
        <v>0</v>
      </c>
      <c r="H18" s="56">
        <f>D18-(SUM(E18:G18))</f>
        <v>0</v>
      </c>
      <c r="I18" s="114"/>
    </row>
    <row r="19" spans="1:9">
      <c r="A19" s="199">
        <v>7</v>
      </c>
      <c r="B19" s="203" t="s">
        <v>570</v>
      </c>
      <c r="C19" s="112" t="s">
        <v>74</v>
      </c>
      <c r="D19" s="113" t="e">
        <f>D20*100/D73</f>
        <v>#DIV/0!</v>
      </c>
      <c r="E19" s="51">
        <v>15</v>
      </c>
      <c r="F19" s="52">
        <v>15</v>
      </c>
      <c r="G19" s="52">
        <v>30</v>
      </c>
      <c r="H19" s="102">
        <v>40</v>
      </c>
    </row>
    <row r="20" spans="1:9">
      <c r="A20" s="199"/>
      <c r="B20" s="203"/>
      <c r="C20" s="112" t="s">
        <v>73</v>
      </c>
      <c r="D20" s="53">
        <f>SUM('Planilha Orçamento'!G50:G53)</f>
        <v>0</v>
      </c>
      <c r="E20" s="54">
        <f>E19/100*D20</f>
        <v>0</v>
      </c>
      <c r="F20" s="54">
        <f>F19/100*D20</f>
        <v>0</v>
      </c>
      <c r="G20" s="54">
        <f>G19/100*D20</f>
        <v>0</v>
      </c>
      <c r="H20" s="56">
        <f>D20-(SUM(E20:G20))</f>
        <v>0</v>
      </c>
      <c r="I20" s="114"/>
    </row>
    <row r="21" spans="1:9">
      <c r="A21" s="199">
        <v>8</v>
      </c>
      <c r="B21" s="203" t="s">
        <v>422</v>
      </c>
      <c r="C21" s="112" t="s">
        <v>74</v>
      </c>
      <c r="D21" s="113" t="e">
        <f>D22*100/D73</f>
        <v>#DIV/0!</v>
      </c>
      <c r="E21" s="51">
        <v>35</v>
      </c>
      <c r="F21" s="52">
        <v>30</v>
      </c>
      <c r="G21" s="52">
        <v>30</v>
      </c>
      <c r="H21" s="102">
        <v>5</v>
      </c>
    </row>
    <row r="22" spans="1:9">
      <c r="A22" s="199"/>
      <c r="B22" s="203"/>
      <c r="C22" s="112" t="s">
        <v>73</v>
      </c>
      <c r="D22" s="53">
        <f>SUM('Planilha Orçamento'!G56:G76)</f>
        <v>0</v>
      </c>
      <c r="E22" s="54">
        <f>E21/100*D22</f>
        <v>0</v>
      </c>
      <c r="F22" s="54">
        <f>F21/100*D22</f>
        <v>0</v>
      </c>
      <c r="G22" s="54">
        <f>G21/100*D22</f>
        <v>0</v>
      </c>
      <c r="H22" s="56">
        <f>D22-(SUM(E22:G22))</f>
        <v>0</v>
      </c>
      <c r="I22" s="118"/>
    </row>
    <row r="23" spans="1:9">
      <c r="A23" s="199">
        <v>9</v>
      </c>
      <c r="B23" s="203" t="s">
        <v>449</v>
      </c>
      <c r="C23" s="112" t="s">
        <v>74</v>
      </c>
      <c r="D23" s="113" t="e">
        <f>D24*100/D73</f>
        <v>#DIV/0!</v>
      </c>
      <c r="E23" s="51">
        <v>35</v>
      </c>
      <c r="F23" s="52">
        <v>30</v>
      </c>
      <c r="G23" s="52">
        <v>15</v>
      </c>
      <c r="H23" s="102">
        <v>20</v>
      </c>
    </row>
    <row r="24" spans="1:9">
      <c r="A24" s="199"/>
      <c r="B24" s="203"/>
      <c r="C24" s="112" t="s">
        <v>73</v>
      </c>
      <c r="D24" s="53">
        <f>SUM('Planilha Orçamento'!G78:G83)</f>
        <v>0</v>
      </c>
      <c r="E24" s="54">
        <f>E23/100*D24</f>
        <v>0</v>
      </c>
      <c r="F24" s="54">
        <f>F23/100*D24</f>
        <v>0</v>
      </c>
      <c r="G24" s="54">
        <f>G23/100*D24</f>
        <v>0</v>
      </c>
      <c r="H24" s="56">
        <f>D24-(SUM(E24:G24))</f>
        <v>0</v>
      </c>
      <c r="I24" s="118"/>
    </row>
    <row r="25" spans="1:9">
      <c r="A25" s="199">
        <v>10</v>
      </c>
      <c r="B25" s="203" t="s">
        <v>268</v>
      </c>
      <c r="C25" s="112" t="s">
        <v>74</v>
      </c>
      <c r="D25" s="113" t="e">
        <f>D26*100/D73</f>
        <v>#DIV/0!</v>
      </c>
      <c r="E25" s="51"/>
      <c r="F25" s="52">
        <v>50</v>
      </c>
      <c r="G25" s="52">
        <v>40</v>
      </c>
      <c r="H25" s="102">
        <v>10</v>
      </c>
    </row>
    <row r="26" spans="1:9">
      <c r="A26" s="199"/>
      <c r="B26" s="203"/>
      <c r="C26" s="112" t="s">
        <v>73</v>
      </c>
      <c r="D26" s="53">
        <f>SUM('Planilha Orçamento'!G85:G87)</f>
        <v>0</v>
      </c>
      <c r="E26" s="54"/>
      <c r="F26" s="54">
        <f>F25/100*D26</f>
        <v>0</v>
      </c>
      <c r="G26" s="54">
        <f>G25/100*D26</f>
        <v>0</v>
      </c>
      <c r="H26" s="56">
        <f>H25/100*D26</f>
        <v>0</v>
      </c>
      <c r="I26" s="114"/>
    </row>
    <row r="27" spans="1:9">
      <c r="A27" s="199">
        <v>11</v>
      </c>
      <c r="B27" s="203" t="s">
        <v>75</v>
      </c>
      <c r="C27" s="112" t="s">
        <v>74</v>
      </c>
      <c r="D27" s="113" t="e">
        <f>D28*100/D73</f>
        <v>#DIV/0!</v>
      </c>
      <c r="E27" s="51"/>
      <c r="F27" s="52">
        <v>50</v>
      </c>
      <c r="G27" s="52">
        <v>40</v>
      </c>
      <c r="H27" s="102">
        <v>10</v>
      </c>
    </row>
    <row r="28" spans="1:9">
      <c r="A28" s="199"/>
      <c r="B28" s="203"/>
      <c r="C28" s="112" t="s">
        <v>73</v>
      </c>
      <c r="D28" s="53">
        <f>SUM('Planilha Orçamento'!G89:G98)</f>
        <v>0</v>
      </c>
      <c r="E28" s="54"/>
      <c r="F28" s="54">
        <f>F27/100*D28</f>
        <v>0</v>
      </c>
      <c r="G28" s="54">
        <f>G27/100*D28</f>
        <v>0</v>
      </c>
      <c r="H28" s="56">
        <f>H27/100*D28</f>
        <v>0</v>
      </c>
      <c r="I28" s="114"/>
    </row>
    <row r="29" spans="1:9">
      <c r="A29" s="199">
        <v>12</v>
      </c>
      <c r="B29" s="203" t="s">
        <v>475</v>
      </c>
      <c r="C29" s="112" t="s">
        <v>74</v>
      </c>
      <c r="D29" s="113" t="e">
        <f>D30*100/D73</f>
        <v>#DIV/0!</v>
      </c>
      <c r="E29" s="51">
        <v>100</v>
      </c>
      <c r="F29" s="52"/>
      <c r="G29" s="52"/>
      <c r="H29" s="102"/>
    </row>
    <row r="30" spans="1:9">
      <c r="A30" s="199"/>
      <c r="B30" s="203"/>
      <c r="C30" s="112" t="s">
        <v>73</v>
      </c>
      <c r="D30" s="53">
        <f>SUM('Planilha Orçamento'!G100:G107)</f>
        <v>0</v>
      </c>
      <c r="E30" s="54">
        <f>E29/100*D30</f>
        <v>0</v>
      </c>
      <c r="F30" s="54"/>
      <c r="G30" s="54"/>
      <c r="H30" s="56"/>
    </row>
    <row r="31" spans="1:9">
      <c r="A31" s="199">
        <v>13</v>
      </c>
      <c r="B31" s="203" t="s">
        <v>492</v>
      </c>
      <c r="C31" s="112" t="s">
        <v>74</v>
      </c>
      <c r="D31" s="113" t="e">
        <f>D32*100/D73</f>
        <v>#DIV/0!</v>
      </c>
      <c r="E31" s="51"/>
      <c r="F31" s="52"/>
      <c r="G31" s="52">
        <v>90</v>
      </c>
      <c r="H31" s="102">
        <v>10</v>
      </c>
    </row>
    <row r="32" spans="1:9">
      <c r="A32" s="199"/>
      <c r="B32" s="203"/>
      <c r="C32" s="112" t="s">
        <v>73</v>
      </c>
      <c r="D32" s="53">
        <f>SUM('Planilha Orçamento'!G109:G112)</f>
        <v>0</v>
      </c>
      <c r="E32" s="54"/>
      <c r="F32" s="54"/>
      <c r="G32" s="54">
        <f>G31/100*D32</f>
        <v>0</v>
      </c>
      <c r="H32" s="56">
        <f>D32-G32</f>
        <v>0</v>
      </c>
    </row>
    <row r="33" spans="1:9" ht="14.1" customHeight="1">
      <c r="A33" s="199">
        <v>14</v>
      </c>
      <c r="B33" s="200" t="s">
        <v>495</v>
      </c>
      <c r="C33" s="112" t="s">
        <v>74</v>
      </c>
      <c r="D33" s="113" t="e">
        <f>D34*100/D73</f>
        <v>#DIV/0!</v>
      </c>
      <c r="E33" s="51"/>
      <c r="F33" s="52"/>
      <c r="G33" s="52">
        <v>75</v>
      </c>
      <c r="H33" s="102">
        <v>25</v>
      </c>
    </row>
    <row r="34" spans="1:9">
      <c r="A34" s="199"/>
      <c r="B34" s="200"/>
      <c r="C34" s="112" t="s">
        <v>73</v>
      </c>
      <c r="D34" s="53">
        <f>SUM('Planilha Orçamento'!G114:G124)</f>
        <v>0</v>
      </c>
      <c r="E34" s="54"/>
      <c r="F34" s="54"/>
      <c r="G34" s="54">
        <f>G33/100*D34</f>
        <v>0</v>
      </c>
      <c r="H34" s="56">
        <f>H33/100*D34</f>
        <v>0</v>
      </c>
    </row>
    <row r="35" spans="1:9">
      <c r="A35" s="199">
        <v>15</v>
      </c>
      <c r="B35" s="203" t="s">
        <v>511</v>
      </c>
      <c r="C35" s="112" t="s">
        <v>74</v>
      </c>
      <c r="D35" s="113" t="e">
        <f>D36*100/D73</f>
        <v>#DIV/0!</v>
      </c>
      <c r="E35" s="51"/>
      <c r="F35" s="51">
        <v>50</v>
      </c>
      <c r="G35" s="51">
        <v>50</v>
      </c>
      <c r="H35" s="116"/>
    </row>
    <row r="36" spans="1:9">
      <c r="A36" s="199"/>
      <c r="B36" s="203"/>
      <c r="C36" s="112" t="s">
        <v>73</v>
      </c>
      <c r="D36" s="117">
        <f>SUM('Planilha Orçamento'!G126:G170)</f>
        <v>0</v>
      </c>
      <c r="E36" s="54"/>
      <c r="F36" s="54">
        <f>F35/100*D36</f>
        <v>0</v>
      </c>
      <c r="G36" s="54">
        <f>G35/100*D36</f>
        <v>0</v>
      </c>
      <c r="H36" s="56"/>
      <c r="I36" s="114"/>
    </row>
    <row r="37" spans="1:9" ht="14.1" customHeight="1">
      <c r="A37" s="199">
        <v>16</v>
      </c>
      <c r="B37" s="200" t="s">
        <v>525</v>
      </c>
      <c r="C37" s="112" t="s">
        <v>74</v>
      </c>
      <c r="D37" s="113" t="e">
        <f>D38*100/D73</f>
        <v>#DIV/0!</v>
      </c>
      <c r="E37" s="51"/>
      <c r="F37" s="52">
        <v>50</v>
      </c>
      <c r="G37" s="52">
        <v>50</v>
      </c>
      <c r="H37" s="102"/>
    </row>
    <row r="38" spans="1:9">
      <c r="A38" s="199"/>
      <c r="B38" s="200"/>
      <c r="C38" s="112" t="s">
        <v>73</v>
      </c>
      <c r="D38" s="53">
        <f>SUM('Planilha Orçamento'!G172:G173)</f>
        <v>0</v>
      </c>
      <c r="E38" s="54"/>
      <c r="F38" s="54">
        <f>F37/100*D38</f>
        <v>0</v>
      </c>
      <c r="G38" s="54">
        <f>G37/100*D38</f>
        <v>0</v>
      </c>
      <c r="H38" s="56"/>
      <c r="I38" s="118"/>
    </row>
    <row r="39" spans="1:9">
      <c r="A39" s="199">
        <v>17</v>
      </c>
      <c r="B39" s="203" t="s">
        <v>269</v>
      </c>
      <c r="C39" s="112" t="s">
        <v>74</v>
      </c>
      <c r="D39" s="113" t="e">
        <f>D40*100/D73</f>
        <v>#DIV/0!</v>
      </c>
      <c r="E39" s="51"/>
      <c r="F39" s="51">
        <v>50</v>
      </c>
      <c r="G39" s="51">
        <v>50</v>
      </c>
      <c r="H39" s="116"/>
    </row>
    <row r="40" spans="1:9">
      <c r="A40" s="199"/>
      <c r="B40" s="203"/>
      <c r="C40" s="112" t="s">
        <v>73</v>
      </c>
      <c r="D40" s="117">
        <f>SUM('Planilha Orçamento'!G175:G179)</f>
        <v>0</v>
      </c>
      <c r="E40" s="54"/>
      <c r="F40" s="54">
        <f>F39/100*D40</f>
        <v>0</v>
      </c>
      <c r="G40" s="54">
        <f>G39/100*D40</f>
        <v>0</v>
      </c>
      <c r="H40" s="56"/>
      <c r="I40" s="114"/>
    </row>
    <row r="41" spans="1:9">
      <c r="A41" s="199">
        <v>18</v>
      </c>
      <c r="B41" s="200" t="s">
        <v>539</v>
      </c>
      <c r="C41" s="112" t="s">
        <v>74</v>
      </c>
      <c r="D41" s="113" t="e">
        <f>D42*100/D73</f>
        <v>#DIV/0!</v>
      </c>
      <c r="E41" s="51">
        <v>25</v>
      </c>
      <c r="F41" s="52">
        <v>25</v>
      </c>
      <c r="G41" s="52">
        <v>25</v>
      </c>
      <c r="H41" s="102">
        <v>25</v>
      </c>
    </row>
    <row r="42" spans="1:9">
      <c r="A42" s="199"/>
      <c r="B42" s="200"/>
      <c r="C42" s="112" t="s">
        <v>73</v>
      </c>
      <c r="D42" s="53">
        <f>SUM('Planilha Orçamento'!G181:G182)</f>
        <v>0</v>
      </c>
      <c r="E42" s="54">
        <f>E41/100*D42</f>
        <v>0</v>
      </c>
      <c r="F42" s="54">
        <f>F41/100*D42</f>
        <v>0</v>
      </c>
      <c r="G42" s="54">
        <f>G41/100*D42</f>
        <v>0</v>
      </c>
      <c r="H42" s="56">
        <f>D42-(SUM(E42:G42))</f>
        <v>0</v>
      </c>
      <c r="I42" s="118"/>
    </row>
    <row r="43" spans="1:9" ht="12.6" customHeight="1">
      <c r="A43" s="128" t="s">
        <v>158</v>
      </c>
      <c r="B43" s="108" t="s">
        <v>222</v>
      </c>
      <c r="C43" s="108"/>
      <c r="D43" s="108"/>
      <c r="E43" s="108"/>
      <c r="F43" s="108"/>
      <c r="G43" s="108"/>
      <c r="H43" s="109"/>
    </row>
    <row r="44" spans="1:9">
      <c r="A44" s="199">
        <v>1</v>
      </c>
      <c r="B44" s="203" t="s">
        <v>161</v>
      </c>
      <c r="C44" s="112" t="s">
        <v>74</v>
      </c>
      <c r="D44" s="113" t="e">
        <f>D45/D73*100</f>
        <v>#DIV/0!</v>
      </c>
      <c r="E44" s="51"/>
      <c r="F44" s="51"/>
      <c r="G44" s="51"/>
      <c r="H44" s="116">
        <v>100</v>
      </c>
    </row>
    <row r="45" spans="1:9">
      <c r="A45" s="199"/>
      <c r="B45" s="203"/>
      <c r="C45" s="112" t="s">
        <v>73</v>
      </c>
      <c r="D45" s="117">
        <f>SUM('Planilha Orçamento'!G187)</f>
        <v>0</v>
      </c>
      <c r="E45" s="54"/>
      <c r="F45" s="54"/>
      <c r="G45" s="54"/>
      <c r="H45" s="56">
        <f>H44/100*D45</f>
        <v>0</v>
      </c>
      <c r="I45" s="114"/>
    </row>
    <row r="46" spans="1:9" ht="12.75" customHeight="1">
      <c r="A46" s="199">
        <v>2</v>
      </c>
      <c r="B46" s="200" t="s">
        <v>273</v>
      </c>
      <c r="C46" s="112" t="s">
        <v>74</v>
      </c>
      <c r="D46" s="113" t="e">
        <f>D47/D73*100</f>
        <v>#DIV/0!</v>
      </c>
      <c r="E46" s="51">
        <v>30</v>
      </c>
      <c r="F46" s="52">
        <v>30</v>
      </c>
      <c r="G46" s="52">
        <v>30</v>
      </c>
      <c r="H46" s="102">
        <v>10</v>
      </c>
    </row>
    <row r="47" spans="1:9">
      <c r="A47" s="199"/>
      <c r="B47" s="200"/>
      <c r="C47" s="112" t="s">
        <v>73</v>
      </c>
      <c r="D47" s="53">
        <f>SUM('Planilha Orçamento'!G189:G203)</f>
        <v>0</v>
      </c>
      <c r="E47" s="54">
        <f>E46/100*D47</f>
        <v>0</v>
      </c>
      <c r="F47" s="54">
        <f>F46/100*D47</f>
        <v>0</v>
      </c>
      <c r="G47" s="54">
        <f>G46/100*D47</f>
        <v>0</v>
      </c>
      <c r="H47" s="56">
        <f>D47-(SUM(E47:G47))</f>
        <v>0</v>
      </c>
      <c r="I47" s="114"/>
    </row>
    <row r="48" spans="1:9">
      <c r="A48" s="199">
        <v>3</v>
      </c>
      <c r="B48" s="203" t="s">
        <v>275</v>
      </c>
      <c r="C48" s="112" t="s">
        <v>74</v>
      </c>
      <c r="D48" s="113" t="e">
        <f>D49/D73*100</f>
        <v>#DIV/0!</v>
      </c>
      <c r="E48" s="51">
        <v>40</v>
      </c>
      <c r="F48" s="51">
        <v>40</v>
      </c>
      <c r="G48" s="51">
        <v>10</v>
      </c>
      <c r="H48" s="116">
        <v>10</v>
      </c>
    </row>
    <row r="49" spans="1:9">
      <c r="A49" s="199"/>
      <c r="B49" s="203"/>
      <c r="C49" s="112" t="s">
        <v>73</v>
      </c>
      <c r="D49" s="117">
        <f>SUM('Planilha Orçamento'!G205:G265)</f>
        <v>0</v>
      </c>
      <c r="E49" s="54">
        <f>E48/100*D49</f>
        <v>0</v>
      </c>
      <c r="F49" s="54">
        <f>F48/100*D49</f>
        <v>0</v>
      </c>
      <c r="G49" s="54">
        <f>G48/100*D49</f>
        <v>0</v>
      </c>
      <c r="H49" s="56">
        <f>H48/100*D49</f>
        <v>0</v>
      </c>
      <c r="I49" s="114"/>
    </row>
    <row r="50" spans="1:9" ht="12.75" customHeight="1">
      <c r="A50" s="199">
        <v>4</v>
      </c>
      <c r="B50" s="200" t="s">
        <v>220</v>
      </c>
      <c r="C50" s="112" t="s">
        <v>74</v>
      </c>
      <c r="D50" s="113" t="e">
        <f>D51/D73*100</f>
        <v>#DIV/0!</v>
      </c>
      <c r="E50" s="51">
        <v>25</v>
      </c>
      <c r="F50" s="52">
        <v>25</v>
      </c>
      <c r="G50" s="52">
        <v>40</v>
      </c>
      <c r="H50" s="102">
        <v>10</v>
      </c>
    </row>
    <row r="51" spans="1:9">
      <c r="A51" s="199"/>
      <c r="B51" s="200"/>
      <c r="C51" s="112" t="s">
        <v>73</v>
      </c>
      <c r="D51" s="53">
        <f>SUM('Planilha Orçamento'!G267:G268)</f>
        <v>0</v>
      </c>
      <c r="E51" s="54">
        <f>E50/100*D51</f>
        <v>0</v>
      </c>
      <c r="F51" s="54">
        <f>F50/100*D51</f>
        <v>0</v>
      </c>
      <c r="G51" s="54">
        <f>G50/100*D51</f>
        <v>0</v>
      </c>
      <c r="H51" s="56">
        <f>D51-(SUM(E51:G51))</f>
        <v>0</v>
      </c>
      <c r="I51" s="114"/>
    </row>
    <row r="52" spans="1:9">
      <c r="A52" s="199">
        <v>5</v>
      </c>
      <c r="B52" s="203" t="s">
        <v>276</v>
      </c>
      <c r="C52" s="112" t="s">
        <v>74</v>
      </c>
      <c r="D52" s="113" t="e">
        <f>D53/D73*100</f>
        <v>#DIV/0!</v>
      </c>
      <c r="E52" s="51">
        <v>25</v>
      </c>
      <c r="F52" s="51">
        <v>25</v>
      </c>
      <c r="G52" s="51">
        <v>40</v>
      </c>
      <c r="H52" s="116">
        <v>5</v>
      </c>
    </row>
    <row r="53" spans="1:9">
      <c r="A53" s="199"/>
      <c r="B53" s="203"/>
      <c r="C53" s="112" t="s">
        <v>73</v>
      </c>
      <c r="D53" s="117">
        <f>SUM('Planilha Orçamento'!G272:G347)</f>
        <v>0</v>
      </c>
      <c r="E53" s="54">
        <f>E52/100*D53</f>
        <v>0</v>
      </c>
      <c r="F53" s="54">
        <f>F52/100*D53</f>
        <v>0</v>
      </c>
      <c r="G53" s="54">
        <f>G52/100*D53</f>
        <v>0</v>
      </c>
      <c r="H53" s="56">
        <f>D53-(SUM(E53:G53))</f>
        <v>0</v>
      </c>
      <c r="I53" s="119"/>
    </row>
    <row r="54" spans="1:9">
      <c r="A54" s="199">
        <v>6</v>
      </c>
      <c r="B54" s="200" t="s">
        <v>277</v>
      </c>
      <c r="C54" s="112" t="s">
        <v>74</v>
      </c>
      <c r="D54" s="113" t="e">
        <f>D55/D73*100</f>
        <v>#DIV/0!</v>
      </c>
      <c r="E54" s="51">
        <v>25</v>
      </c>
      <c r="F54" s="52">
        <v>25</v>
      </c>
      <c r="G54" s="52">
        <v>45</v>
      </c>
      <c r="H54" s="102">
        <v>5</v>
      </c>
    </row>
    <row r="55" spans="1:9">
      <c r="A55" s="199"/>
      <c r="B55" s="200"/>
      <c r="C55" s="112" t="s">
        <v>73</v>
      </c>
      <c r="D55" s="53">
        <f>SUM('Planilha Orçamento'!G349:G371)</f>
        <v>0</v>
      </c>
      <c r="E55" s="54">
        <f>E54/100*D55</f>
        <v>0</v>
      </c>
      <c r="F55" s="54">
        <f>F54/100*D55</f>
        <v>0</v>
      </c>
      <c r="G55" s="54">
        <f>G54/100*D55</f>
        <v>0</v>
      </c>
      <c r="H55" s="56">
        <f>D55-(SUM(E55:G55))</f>
        <v>0</v>
      </c>
      <c r="I55" s="119"/>
    </row>
    <row r="56" spans="1:9">
      <c r="A56" s="199">
        <v>7</v>
      </c>
      <c r="B56" s="203" t="s">
        <v>278</v>
      </c>
      <c r="C56" s="112" t="s">
        <v>74</v>
      </c>
      <c r="D56" s="113" t="e">
        <f>D57/D73*100</f>
        <v>#DIV/0!</v>
      </c>
      <c r="E56" s="51">
        <v>20</v>
      </c>
      <c r="F56" s="51">
        <v>40</v>
      </c>
      <c r="G56" s="51">
        <v>40</v>
      </c>
      <c r="H56" s="116"/>
    </row>
    <row r="57" spans="1:9">
      <c r="A57" s="199"/>
      <c r="B57" s="203"/>
      <c r="C57" s="112" t="s">
        <v>73</v>
      </c>
      <c r="D57" s="117">
        <f>SUM('Planilha Orçamento'!G375:G399)</f>
        <v>0</v>
      </c>
      <c r="E57" s="54">
        <f>E56/100*D57</f>
        <v>0</v>
      </c>
      <c r="F57" s="54">
        <f>F56/100*D57</f>
        <v>0</v>
      </c>
      <c r="G57" s="54">
        <f>D57-(SUM(E57:F57))</f>
        <v>0</v>
      </c>
      <c r="H57" s="56"/>
      <c r="I57" s="118"/>
    </row>
    <row r="58" spans="1:9" ht="13.15" customHeight="1">
      <c r="A58" s="199">
        <v>8</v>
      </c>
      <c r="B58" s="200" t="s">
        <v>279</v>
      </c>
      <c r="C58" s="112" t="s">
        <v>74</v>
      </c>
      <c r="D58" s="113" t="e">
        <f>D59/D73*100</f>
        <v>#DIV/0!</v>
      </c>
      <c r="E58" s="51"/>
      <c r="F58" s="52"/>
      <c r="G58" s="52">
        <v>10</v>
      </c>
      <c r="H58" s="102">
        <v>90</v>
      </c>
    </row>
    <row r="59" spans="1:9">
      <c r="A59" s="199"/>
      <c r="B59" s="200"/>
      <c r="C59" s="112" t="s">
        <v>73</v>
      </c>
      <c r="D59" s="53">
        <f>SUM('Planilha Orçamento'!G401:G406)</f>
        <v>0</v>
      </c>
      <c r="E59" s="54"/>
      <c r="F59" s="54"/>
      <c r="G59" s="54">
        <f>G58/100*D59</f>
        <v>0</v>
      </c>
      <c r="H59" s="56">
        <f>D59-(SUM(E59:G59))</f>
        <v>0</v>
      </c>
      <c r="I59" s="119"/>
    </row>
    <row r="60" spans="1:9" ht="12.6" customHeight="1">
      <c r="A60" s="128" t="s">
        <v>105</v>
      </c>
      <c r="B60" s="108" t="s">
        <v>113</v>
      </c>
      <c r="C60" s="108"/>
      <c r="D60" s="108"/>
      <c r="E60" s="108"/>
      <c r="F60" s="108"/>
      <c r="G60" s="108"/>
      <c r="H60" s="109"/>
    </row>
    <row r="61" spans="1:9">
      <c r="A61" s="199">
        <v>1</v>
      </c>
      <c r="B61" s="200" t="s">
        <v>271</v>
      </c>
      <c r="C61" s="112" t="s">
        <v>74</v>
      </c>
      <c r="D61" s="113" t="e">
        <f>D62*100/D73</f>
        <v>#DIV/0!</v>
      </c>
      <c r="E61" s="51">
        <v>50</v>
      </c>
      <c r="F61" s="52">
        <v>35</v>
      </c>
      <c r="G61" s="52">
        <v>15</v>
      </c>
      <c r="H61" s="102"/>
    </row>
    <row r="62" spans="1:9">
      <c r="A62" s="199"/>
      <c r="B62" s="200"/>
      <c r="C62" s="112" t="s">
        <v>73</v>
      </c>
      <c r="D62" s="53">
        <f>SUM('Planilha Orçamento'!G410:G419)</f>
        <v>0</v>
      </c>
      <c r="E62" s="54">
        <f>E61/100*D62</f>
        <v>0</v>
      </c>
      <c r="F62" s="54">
        <f>F61/100*D62</f>
        <v>0</v>
      </c>
      <c r="G62" s="54">
        <f>G61/100*D62</f>
        <v>0</v>
      </c>
      <c r="H62" s="56"/>
    </row>
    <row r="63" spans="1:9">
      <c r="A63" s="199">
        <v>2</v>
      </c>
      <c r="B63" s="200" t="s">
        <v>738</v>
      </c>
      <c r="C63" s="112" t="s">
        <v>74</v>
      </c>
      <c r="D63" s="113" t="e">
        <f>D64*100/D73</f>
        <v>#DIV/0!</v>
      </c>
      <c r="E63" s="51">
        <v>20</v>
      </c>
      <c r="F63" s="52">
        <v>50</v>
      </c>
      <c r="G63" s="52">
        <v>30</v>
      </c>
      <c r="H63" s="102"/>
    </row>
    <row r="64" spans="1:9">
      <c r="A64" s="199"/>
      <c r="B64" s="200"/>
      <c r="C64" s="112" t="s">
        <v>73</v>
      </c>
      <c r="D64" s="53">
        <f>SUM('Planilha Orçamento'!G421:G430)</f>
        <v>0</v>
      </c>
      <c r="E64" s="54">
        <f>E63/100*D64</f>
        <v>0</v>
      </c>
      <c r="F64" s="54">
        <f>F63/100*D64</f>
        <v>0</v>
      </c>
      <c r="G64" s="54">
        <f>G63/100*D64</f>
        <v>0</v>
      </c>
      <c r="H64" s="56"/>
    </row>
    <row r="65" spans="1:9">
      <c r="A65" s="199">
        <v>3</v>
      </c>
      <c r="B65" s="200" t="s">
        <v>270</v>
      </c>
      <c r="C65" s="112" t="s">
        <v>74</v>
      </c>
      <c r="D65" s="113" t="e">
        <f>D66*100/D73</f>
        <v>#DIV/0!</v>
      </c>
      <c r="E65" s="51">
        <v>25</v>
      </c>
      <c r="F65" s="52">
        <v>50</v>
      </c>
      <c r="G65" s="52">
        <v>25</v>
      </c>
      <c r="H65" s="102"/>
    </row>
    <row r="66" spans="1:9" ht="42.6" customHeight="1">
      <c r="A66" s="199"/>
      <c r="B66" s="200"/>
      <c r="C66" s="111" t="s">
        <v>73</v>
      </c>
      <c r="D66" s="54">
        <f>SUM('Planilha Orçamento'!G432:G443)</f>
        <v>0</v>
      </c>
      <c r="E66" s="54">
        <f>E65/100*D66</f>
        <v>0</v>
      </c>
      <c r="F66" s="54">
        <f>F65/100*D66</f>
        <v>0</v>
      </c>
      <c r="G66" s="54">
        <f>G65/100*D66</f>
        <v>0</v>
      </c>
      <c r="H66" s="56"/>
      <c r="I66" s="118"/>
    </row>
    <row r="67" spans="1:9">
      <c r="A67" s="199">
        <v>4</v>
      </c>
      <c r="B67" s="203" t="s">
        <v>557</v>
      </c>
      <c r="C67" s="112" t="s">
        <v>74</v>
      </c>
      <c r="D67" s="113" t="e">
        <f>D68*100/D73</f>
        <v>#DIV/0!</v>
      </c>
      <c r="E67" s="51">
        <v>20</v>
      </c>
      <c r="F67" s="51">
        <v>50</v>
      </c>
      <c r="G67" s="51">
        <v>30</v>
      </c>
      <c r="H67" s="116"/>
    </row>
    <row r="68" spans="1:9">
      <c r="A68" s="199"/>
      <c r="B68" s="203"/>
      <c r="C68" s="112" t="s">
        <v>73</v>
      </c>
      <c r="D68" s="117">
        <f>SUM('Planilha Orçamento'!G445:G465)</f>
        <v>0</v>
      </c>
      <c r="E68" s="54">
        <f>E67/100*D68</f>
        <v>0</v>
      </c>
      <c r="F68" s="54">
        <f>F67/100*D68</f>
        <v>0</v>
      </c>
      <c r="G68" s="54">
        <f>G67/100*D68</f>
        <v>0</v>
      </c>
      <c r="H68" s="56"/>
    </row>
    <row r="69" spans="1:9">
      <c r="A69" s="199">
        <v>5</v>
      </c>
      <c r="B69" s="200" t="s">
        <v>567</v>
      </c>
      <c r="C69" s="112" t="s">
        <v>74</v>
      </c>
      <c r="D69" s="113" t="e">
        <f>D70*100/D73</f>
        <v>#DIV/0!</v>
      </c>
      <c r="E69" s="51"/>
      <c r="F69" s="52"/>
      <c r="G69" s="52">
        <v>100</v>
      </c>
      <c r="H69" s="102"/>
    </row>
    <row r="70" spans="1:9">
      <c r="A70" s="199"/>
      <c r="B70" s="200"/>
      <c r="C70" s="112" t="s">
        <v>73</v>
      </c>
      <c r="D70" s="53">
        <f>SUM('Planilha Orçamento'!G467:G468)</f>
        <v>0</v>
      </c>
      <c r="E70" s="54"/>
      <c r="F70" s="54"/>
      <c r="G70" s="54">
        <f>G69/100*D70</f>
        <v>0</v>
      </c>
      <c r="H70" s="56"/>
    </row>
    <row r="71" spans="1:9">
      <c r="A71" s="199">
        <v>6</v>
      </c>
      <c r="B71" s="203" t="s">
        <v>736</v>
      </c>
      <c r="C71" s="112" t="s">
        <v>74</v>
      </c>
      <c r="D71" s="113" t="e">
        <f>D72*100/D73</f>
        <v>#DIV/0!</v>
      </c>
      <c r="E71" s="51"/>
      <c r="F71" s="51"/>
      <c r="G71" s="51">
        <v>100</v>
      </c>
      <c r="H71" s="116"/>
    </row>
    <row r="72" spans="1:9">
      <c r="A72" s="199"/>
      <c r="B72" s="203"/>
      <c r="C72" s="112" t="s">
        <v>73</v>
      </c>
      <c r="D72" s="117">
        <f>SUM('Planilha Orçamento'!G470:G470)</f>
        <v>0</v>
      </c>
      <c r="E72" s="54"/>
      <c r="F72" s="54"/>
      <c r="G72" s="54">
        <f>G71/100*D72</f>
        <v>0</v>
      </c>
      <c r="H72" s="56"/>
    </row>
    <row r="73" spans="1:9">
      <c r="A73" s="204" t="s">
        <v>20</v>
      </c>
      <c r="B73" s="205"/>
      <c r="C73" s="112" t="s">
        <v>73</v>
      </c>
      <c r="D73" s="120">
        <f>'Planilha Orçamento'!G473</f>
        <v>0</v>
      </c>
      <c r="E73" s="120">
        <f>SUM(E68,E66,E64,E62,E57,E55,E53,E51,E49,E47,E42,E30,E24,E22,E20,E18,E12,E10,E8)</f>
        <v>0</v>
      </c>
      <c r="F73" s="120">
        <f>SUM(F68,F66,F64,F62,F57,F55,F53,F51,F49,F47,F42,F40,F38,F36,F28,F26,F24,F22,F20,F18,F16,F14,F12,F10,F8)</f>
        <v>0</v>
      </c>
      <c r="G73" s="105">
        <f>SUM(G72,G70,G68,G66,G64,G62,G59,G57,G55,G53,G51,G49,G47,G42,G40,G38,G36,G34,G32,G28,G26,G24,G22,G20,G18,G16,G14,G12,G10,G8)</f>
        <v>0</v>
      </c>
      <c r="H73" s="121">
        <f>D73-(SUM(E73:G73))</f>
        <v>0</v>
      </c>
      <c r="I73" s="118"/>
    </row>
    <row r="74" spans="1:9">
      <c r="A74" s="222" t="s">
        <v>72</v>
      </c>
      <c r="B74" s="223"/>
      <c r="C74" s="221">
        <v>1</v>
      </c>
      <c r="D74" s="221"/>
      <c r="E74" s="104" t="e">
        <f>E73/D73*100</f>
        <v>#DIV/0!</v>
      </c>
      <c r="F74" s="104" t="e">
        <f>F73/D73*100</f>
        <v>#DIV/0!</v>
      </c>
      <c r="G74" s="104" t="e">
        <f>G73/D73*100</f>
        <v>#DIV/0!</v>
      </c>
      <c r="H74" s="106" t="e">
        <f>100-(SUM(E74:G74))</f>
        <v>#DIV/0!</v>
      </c>
      <c r="I74" s="122"/>
    </row>
    <row r="75" spans="1:9" ht="13.5" thickBot="1">
      <c r="A75" s="201" t="s">
        <v>71</v>
      </c>
      <c r="B75" s="202"/>
      <c r="C75" s="123">
        <v>0.25</v>
      </c>
      <c r="D75" s="107">
        <f>'Planilha Orçamento'!G474</f>
        <v>0</v>
      </c>
      <c r="E75" s="35">
        <f>TRUNC(E73*(1+$C$75),2)</f>
        <v>0</v>
      </c>
      <c r="F75" s="35">
        <f>TRUNC(F73*(1+$C$75),2)</f>
        <v>0</v>
      </c>
      <c r="G75" s="35">
        <f>TRUNC(G73*(1+$C$75),2)</f>
        <v>0</v>
      </c>
      <c r="H75" s="103">
        <f>D75-(SUM(E75:G75))</f>
        <v>0</v>
      </c>
      <c r="I75" s="118"/>
    </row>
    <row r="78" spans="1:9">
      <c r="D78" s="118"/>
      <c r="G78" s="118"/>
    </row>
    <row r="79" spans="1:9">
      <c r="G79" s="118"/>
    </row>
    <row r="80" spans="1:9">
      <c r="E80" s="118"/>
      <c r="F80" s="122"/>
      <c r="G80" s="118"/>
    </row>
    <row r="81" spans="5:6">
      <c r="F81" s="122"/>
    </row>
    <row r="83" spans="5:6">
      <c r="E83" s="118"/>
    </row>
  </sheetData>
  <sheetProtection algorithmName="SHA-512" hashValue="imhcPiWt2OmsTEJRbPD+jDTCcho+rQ/yMRW/LAnim1YQOBgLBESvVvoY96xdkDXbGjvspn6fGh1tOYOGheDcbQ==" saltValue="LKuUqA/5Tsmw0yLaJC3HiA==" spinCount="100000" sheet="1" objects="1" scenarios="1"/>
  <mergeCells count="79">
    <mergeCell ref="C74:D74"/>
    <mergeCell ref="A74:B74"/>
    <mergeCell ref="A7:A8"/>
    <mergeCell ref="B7:B8"/>
    <mergeCell ref="A9:A10"/>
    <mergeCell ref="B9:B10"/>
    <mergeCell ref="A13:A14"/>
    <mergeCell ref="B13:B14"/>
    <mergeCell ref="A15:A16"/>
    <mergeCell ref="B15:B16"/>
    <mergeCell ref="A11:A12"/>
    <mergeCell ref="B11:B12"/>
    <mergeCell ref="A17:A18"/>
    <mergeCell ref="B17:B18"/>
    <mergeCell ref="A19:A20"/>
    <mergeCell ref="B19:B20"/>
    <mergeCell ref="A1:H1"/>
    <mergeCell ref="A2:H2"/>
    <mergeCell ref="A3:H3"/>
    <mergeCell ref="A4:A5"/>
    <mergeCell ref="B4:B5"/>
    <mergeCell ref="D4:D5"/>
    <mergeCell ref="C4:C5"/>
    <mergeCell ref="E4:E5"/>
    <mergeCell ref="F4:F5"/>
    <mergeCell ref="G4:G5"/>
    <mergeCell ref="H4:H5"/>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48:A49"/>
    <mergeCell ref="B48:B49"/>
    <mergeCell ref="A37:A38"/>
    <mergeCell ref="B37:B38"/>
    <mergeCell ref="A39:A40"/>
    <mergeCell ref="B39:B40"/>
    <mergeCell ref="A41:A42"/>
    <mergeCell ref="B41:B42"/>
    <mergeCell ref="A56:A57"/>
    <mergeCell ref="B56:B57"/>
    <mergeCell ref="A58:A59"/>
    <mergeCell ref="B58:B59"/>
    <mergeCell ref="A44:A45"/>
    <mergeCell ref="B44:B45"/>
    <mergeCell ref="A46:A47"/>
    <mergeCell ref="B46:B47"/>
    <mergeCell ref="A50:A51"/>
    <mergeCell ref="B50:B51"/>
    <mergeCell ref="A52:A53"/>
    <mergeCell ref="B52:B53"/>
    <mergeCell ref="A54:A55"/>
    <mergeCell ref="B54:B55"/>
    <mergeCell ref="A61:A62"/>
    <mergeCell ref="B61:B62"/>
    <mergeCell ref="A75:B75"/>
    <mergeCell ref="A69:A70"/>
    <mergeCell ref="B69:B70"/>
    <mergeCell ref="A71:A72"/>
    <mergeCell ref="B71:B72"/>
    <mergeCell ref="A73:B73"/>
    <mergeCell ref="A63:A64"/>
    <mergeCell ref="B63:B64"/>
    <mergeCell ref="A65:A66"/>
    <mergeCell ref="B65:B66"/>
    <mergeCell ref="A67:A68"/>
    <mergeCell ref="B67:B68"/>
  </mergeCells>
  <printOptions horizontalCentered="1" verticalCentered="1"/>
  <pageMargins left="0.23622047244094491" right="0.23622047244094491" top="1.1023622047244095" bottom="0.70866141732283472" header="0.31496062992125984" footer="0.31496062992125984"/>
  <pageSetup paperSize="9" scale="95" orientation="landscape" r:id="rId1"/>
  <headerFooter>
    <oddHeader>&amp;L&amp;G&amp;C&amp;"-,Regular"UNIDADE DE ENGENHARIA</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52" zoomScalePageLayoutView="70" workbookViewId="0">
      <selection activeCell="F77" sqref="F77"/>
    </sheetView>
  </sheetViews>
  <sheetFormatPr defaultColWidth="8.85546875" defaultRowHeight="12.75"/>
  <cols>
    <col min="1" max="1" width="5.85546875" style="110" customWidth="1"/>
    <col min="2" max="2" width="37.140625" style="110" customWidth="1"/>
    <col min="3" max="3" width="9.140625" style="110" customWidth="1"/>
    <col min="4" max="4" width="16.7109375" style="110" customWidth="1"/>
    <col min="5" max="5" width="16.42578125" style="110" bestFit="1" customWidth="1"/>
    <col min="6" max="6" width="17.85546875" style="110" bestFit="1" customWidth="1"/>
    <col min="7" max="7" width="17.28515625" style="110" bestFit="1" customWidth="1"/>
    <col min="8" max="8" width="17.85546875" style="110" customWidth="1"/>
    <col min="9" max="9" width="12.42578125" style="110" bestFit="1" customWidth="1"/>
    <col min="10" max="16384" width="8.85546875" style="110"/>
  </cols>
  <sheetData>
    <row r="1" spans="1:9">
      <c r="A1" s="206" t="s">
        <v>869</v>
      </c>
      <c r="B1" s="206"/>
      <c r="C1" s="206"/>
      <c r="D1" s="206"/>
      <c r="E1" s="206"/>
      <c r="F1" s="206"/>
      <c r="G1" s="206"/>
      <c r="H1" s="206"/>
    </row>
    <row r="2" spans="1:9" ht="20.25" customHeight="1">
      <c r="A2" s="207" t="s">
        <v>318</v>
      </c>
      <c r="B2" s="207"/>
      <c r="C2" s="207"/>
      <c r="D2" s="207"/>
      <c r="E2" s="207"/>
      <c r="F2" s="207"/>
      <c r="G2" s="207"/>
      <c r="H2" s="207"/>
    </row>
    <row r="3" spans="1:9" ht="36" customHeight="1" thickBot="1">
      <c r="A3" s="208" t="s">
        <v>868</v>
      </c>
      <c r="B3" s="208"/>
      <c r="C3" s="208"/>
      <c r="D3" s="208"/>
      <c r="E3" s="208"/>
      <c r="F3" s="208"/>
      <c r="G3" s="208"/>
      <c r="H3" s="208"/>
    </row>
    <row r="4" spans="1:9" ht="12.6" customHeight="1">
      <c r="A4" s="209"/>
      <c r="B4" s="211" t="s">
        <v>0</v>
      </c>
      <c r="C4" s="211"/>
      <c r="D4" s="213" t="s">
        <v>77</v>
      </c>
      <c r="E4" s="215" t="s">
        <v>76</v>
      </c>
      <c r="F4" s="217" t="s">
        <v>131</v>
      </c>
      <c r="G4" s="217" t="s">
        <v>861</v>
      </c>
      <c r="H4" s="219" t="s">
        <v>132</v>
      </c>
    </row>
    <row r="5" spans="1:9" ht="12.6" customHeight="1">
      <c r="A5" s="210"/>
      <c r="B5" s="212"/>
      <c r="C5" s="212"/>
      <c r="D5" s="214"/>
      <c r="E5" s="216"/>
      <c r="F5" s="218"/>
      <c r="G5" s="218"/>
      <c r="H5" s="220"/>
    </row>
    <row r="6" spans="1:9" ht="42.6" customHeight="1">
      <c r="A6" s="128" t="s">
        <v>10</v>
      </c>
      <c r="B6" s="108" t="s">
        <v>11</v>
      </c>
      <c r="C6" s="108"/>
      <c r="D6" s="127"/>
      <c r="E6" s="126"/>
      <c r="F6" s="125"/>
      <c r="G6" s="125"/>
      <c r="H6" s="124"/>
    </row>
    <row r="7" spans="1:9">
      <c r="A7" s="199">
        <v>1</v>
      </c>
      <c r="B7" s="200" t="s">
        <v>393</v>
      </c>
      <c r="C7" s="224" t="s">
        <v>74</v>
      </c>
      <c r="D7" s="226" t="e">
        <f>'Cronograma Físico Financeiro'!D7</f>
        <v>#DIV/0!</v>
      </c>
      <c r="E7" s="51">
        <v>40</v>
      </c>
      <c r="F7" s="52">
        <v>30</v>
      </c>
      <c r="G7" s="52">
        <v>20</v>
      </c>
      <c r="H7" s="102">
        <v>10</v>
      </c>
    </row>
    <row r="8" spans="1:9">
      <c r="A8" s="199"/>
      <c r="B8" s="200"/>
      <c r="C8" s="225"/>
      <c r="D8" s="227"/>
      <c r="E8" s="36">
        <f>E7/100*D8</f>
        <v>0</v>
      </c>
      <c r="F8" s="36">
        <f>F7/100*D8</f>
        <v>0</v>
      </c>
      <c r="G8" s="36">
        <f>G7/100*D8</f>
        <v>0</v>
      </c>
      <c r="H8" s="55">
        <f>H7/100*D8</f>
        <v>0</v>
      </c>
      <c r="I8" s="114"/>
    </row>
    <row r="9" spans="1:9">
      <c r="A9" s="199">
        <v>2</v>
      </c>
      <c r="B9" s="203" t="s">
        <v>397</v>
      </c>
      <c r="C9" s="224" t="s">
        <v>74</v>
      </c>
      <c r="D9" s="226" t="e">
        <f>'Cronograma Físico Financeiro'!D9</f>
        <v>#DIV/0!</v>
      </c>
      <c r="E9" s="51">
        <v>40</v>
      </c>
      <c r="F9" s="51">
        <v>30</v>
      </c>
      <c r="G9" s="51">
        <v>20</v>
      </c>
      <c r="H9" s="116">
        <v>10</v>
      </c>
    </row>
    <row r="10" spans="1:9">
      <c r="A10" s="199"/>
      <c r="B10" s="203"/>
      <c r="C10" s="225"/>
      <c r="D10" s="227"/>
      <c r="E10" s="36">
        <f>E9/100*D10</f>
        <v>0</v>
      </c>
      <c r="F10" s="36">
        <f>F9/100*D10</f>
        <v>0</v>
      </c>
      <c r="G10" s="36">
        <f>G9/100*D10</f>
        <v>0</v>
      </c>
      <c r="H10" s="55">
        <f>H9/100*D10</f>
        <v>0</v>
      </c>
      <c r="I10" s="114"/>
    </row>
    <row r="11" spans="1:9">
      <c r="A11" s="199">
        <v>3</v>
      </c>
      <c r="B11" s="203" t="s">
        <v>401</v>
      </c>
      <c r="C11" s="224" t="s">
        <v>74</v>
      </c>
      <c r="D11" s="226" t="e">
        <f>'Cronograma Físico Financeiro'!D11</f>
        <v>#DIV/0!</v>
      </c>
      <c r="E11" s="51">
        <v>5</v>
      </c>
      <c r="F11" s="52">
        <v>5</v>
      </c>
      <c r="G11" s="52">
        <v>5</v>
      </c>
      <c r="H11" s="102">
        <v>85</v>
      </c>
    </row>
    <row r="12" spans="1:9">
      <c r="A12" s="199"/>
      <c r="B12" s="203"/>
      <c r="C12" s="225"/>
      <c r="D12" s="227"/>
      <c r="E12" s="36">
        <f>E11/100*D12</f>
        <v>0</v>
      </c>
      <c r="F12" s="36">
        <f>F11/100*D12</f>
        <v>0</v>
      </c>
      <c r="G12" s="36">
        <f>G11/100*D12</f>
        <v>0</v>
      </c>
      <c r="H12" s="55">
        <f>H11/100*D12</f>
        <v>0</v>
      </c>
      <c r="I12" s="114"/>
    </row>
    <row r="13" spans="1:9" ht="14.1" customHeight="1">
      <c r="A13" s="199">
        <v>4</v>
      </c>
      <c r="B13" s="203" t="s">
        <v>569</v>
      </c>
      <c r="C13" s="224" t="s">
        <v>74</v>
      </c>
      <c r="D13" s="226" t="e">
        <f>'Cronograma Físico Financeiro'!D13</f>
        <v>#DIV/0!</v>
      </c>
      <c r="E13" s="51"/>
      <c r="F13" s="51">
        <v>50</v>
      </c>
      <c r="G13" s="51">
        <v>50</v>
      </c>
      <c r="H13" s="116"/>
    </row>
    <row r="14" spans="1:9">
      <c r="A14" s="199"/>
      <c r="B14" s="203"/>
      <c r="C14" s="225"/>
      <c r="D14" s="227"/>
      <c r="E14" s="54"/>
      <c r="F14" s="36">
        <f>F13/100*D14</f>
        <v>0</v>
      </c>
      <c r="G14" s="36">
        <f>G13/100*D14</f>
        <v>0</v>
      </c>
      <c r="H14" s="56"/>
      <c r="I14" s="114"/>
    </row>
    <row r="15" spans="1:9">
      <c r="A15" s="199">
        <v>5</v>
      </c>
      <c r="B15" s="203" t="s">
        <v>414</v>
      </c>
      <c r="C15" s="224" t="s">
        <v>74</v>
      </c>
      <c r="D15" s="226" t="e">
        <f>'Cronograma Físico Financeiro'!D15</f>
        <v>#DIV/0!</v>
      </c>
      <c r="E15" s="51"/>
      <c r="F15" s="52">
        <v>50</v>
      </c>
      <c r="G15" s="52">
        <v>50</v>
      </c>
      <c r="H15" s="102"/>
    </row>
    <row r="16" spans="1:9">
      <c r="A16" s="199"/>
      <c r="B16" s="203"/>
      <c r="C16" s="225"/>
      <c r="D16" s="227"/>
      <c r="E16" s="54"/>
      <c r="F16" s="36">
        <f>F15/100*D16</f>
        <v>0</v>
      </c>
      <c r="G16" s="36">
        <f>G15/100*D16</f>
        <v>0</v>
      </c>
      <c r="H16" s="56"/>
      <c r="I16" s="114"/>
    </row>
    <row r="17" spans="1:9">
      <c r="A17" s="199">
        <v>6</v>
      </c>
      <c r="B17" s="203" t="s">
        <v>416</v>
      </c>
      <c r="C17" s="224" t="s">
        <v>74</v>
      </c>
      <c r="D17" s="226" t="e">
        <f>'Cronograma Físico Financeiro'!D17</f>
        <v>#DIV/0!</v>
      </c>
      <c r="E17" s="51">
        <v>35</v>
      </c>
      <c r="F17" s="52">
        <v>30</v>
      </c>
      <c r="G17" s="52">
        <v>30</v>
      </c>
      <c r="H17" s="102">
        <v>5</v>
      </c>
    </row>
    <row r="18" spans="1:9">
      <c r="A18" s="199"/>
      <c r="B18" s="203"/>
      <c r="C18" s="225"/>
      <c r="D18" s="227"/>
      <c r="E18" s="36">
        <f>E17/100*D18</f>
        <v>0</v>
      </c>
      <c r="F18" s="36">
        <f>F17/100*D18</f>
        <v>0</v>
      </c>
      <c r="G18" s="36">
        <f>G17/100*D18</f>
        <v>0</v>
      </c>
      <c r="H18" s="55">
        <f>D18-(SUM(E18:G18))</f>
        <v>0</v>
      </c>
      <c r="I18" s="114"/>
    </row>
    <row r="19" spans="1:9">
      <c r="A19" s="199">
        <v>7</v>
      </c>
      <c r="B19" s="203" t="s">
        <v>570</v>
      </c>
      <c r="C19" s="224" t="s">
        <v>74</v>
      </c>
      <c r="D19" s="226" t="e">
        <f>'Cronograma Físico Financeiro'!D19</f>
        <v>#DIV/0!</v>
      </c>
      <c r="E19" s="51">
        <v>15</v>
      </c>
      <c r="F19" s="52">
        <v>15</v>
      </c>
      <c r="G19" s="52">
        <v>30</v>
      </c>
      <c r="H19" s="102">
        <v>40</v>
      </c>
    </row>
    <row r="20" spans="1:9">
      <c r="A20" s="199"/>
      <c r="B20" s="203"/>
      <c r="C20" s="225"/>
      <c r="D20" s="227"/>
      <c r="E20" s="36">
        <f>E19/100*D20</f>
        <v>0</v>
      </c>
      <c r="F20" s="36">
        <f>F19/100*D20</f>
        <v>0</v>
      </c>
      <c r="G20" s="36">
        <f>G19/100*D20</f>
        <v>0</v>
      </c>
      <c r="H20" s="55">
        <f>D20-(SUM(E20:G20))</f>
        <v>0</v>
      </c>
      <c r="I20" s="114"/>
    </row>
    <row r="21" spans="1:9">
      <c r="A21" s="199">
        <v>8</v>
      </c>
      <c r="B21" s="203" t="s">
        <v>422</v>
      </c>
      <c r="C21" s="224" t="s">
        <v>74</v>
      </c>
      <c r="D21" s="226" t="e">
        <f>'Cronograma Físico Financeiro'!D21</f>
        <v>#DIV/0!</v>
      </c>
      <c r="E21" s="51">
        <v>35</v>
      </c>
      <c r="F21" s="52">
        <v>30</v>
      </c>
      <c r="G21" s="52">
        <v>30</v>
      </c>
      <c r="H21" s="102">
        <v>5</v>
      </c>
    </row>
    <row r="22" spans="1:9">
      <c r="A22" s="199"/>
      <c r="B22" s="203"/>
      <c r="C22" s="225"/>
      <c r="D22" s="227"/>
      <c r="E22" s="36">
        <f>E21/100*D22</f>
        <v>0</v>
      </c>
      <c r="F22" s="36">
        <f>F21/100*D22</f>
        <v>0</v>
      </c>
      <c r="G22" s="36">
        <f>G21/100*D22</f>
        <v>0</v>
      </c>
      <c r="H22" s="55">
        <f>D22-(SUM(E22:G22))</f>
        <v>0</v>
      </c>
      <c r="I22" s="118"/>
    </row>
    <row r="23" spans="1:9">
      <c r="A23" s="199">
        <v>9</v>
      </c>
      <c r="B23" s="203" t="s">
        <v>449</v>
      </c>
      <c r="C23" s="224" t="s">
        <v>74</v>
      </c>
      <c r="D23" s="226" t="e">
        <f>'Cronograma Físico Financeiro'!D23</f>
        <v>#DIV/0!</v>
      </c>
      <c r="E23" s="51">
        <v>35</v>
      </c>
      <c r="F23" s="52">
        <v>30</v>
      </c>
      <c r="G23" s="52">
        <v>15</v>
      </c>
      <c r="H23" s="102">
        <v>20</v>
      </c>
    </row>
    <row r="24" spans="1:9">
      <c r="A24" s="199"/>
      <c r="B24" s="203"/>
      <c r="C24" s="225"/>
      <c r="D24" s="227"/>
      <c r="E24" s="36">
        <f>E23/100*D24</f>
        <v>0</v>
      </c>
      <c r="F24" s="36">
        <f>F23/100*D24</f>
        <v>0</v>
      </c>
      <c r="G24" s="36">
        <f>G23/100*D24</f>
        <v>0</v>
      </c>
      <c r="H24" s="55">
        <f>D24-(SUM(E24:G24))</f>
        <v>0</v>
      </c>
      <c r="I24" s="118"/>
    </row>
    <row r="25" spans="1:9">
      <c r="A25" s="199">
        <v>10</v>
      </c>
      <c r="B25" s="203" t="s">
        <v>268</v>
      </c>
      <c r="C25" s="224" t="s">
        <v>74</v>
      </c>
      <c r="D25" s="226" t="e">
        <f>'Cronograma Físico Financeiro'!D25</f>
        <v>#DIV/0!</v>
      </c>
      <c r="E25" s="51"/>
      <c r="F25" s="52">
        <v>50</v>
      </c>
      <c r="G25" s="52">
        <v>40</v>
      </c>
      <c r="H25" s="102">
        <v>10</v>
      </c>
    </row>
    <row r="26" spans="1:9">
      <c r="A26" s="199"/>
      <c r="B26" s="203"/>
      <c r="C26" s="225"/>
      <c r="D26" s="227"/>
      <c r="E26" s="54"/>
      <c r="F26" s="36">
        <f>F25/100*D26</f>
        <v>0</v>
      </c>
      <c r="G26" s="36">
        <f>G25/100*D26</f>
        <v>0</v>
      </c>
      <c r="H26" s="55">
        <f>H25/100*D26</f>
        <v>0</v>
      </c>
      <c r="I26" s="114"/>
    </row>
    <row r="27" spans="1:9">
      <c r="A27" s="199">
        <v>11</v>
      </c>
      <c r="B27" s="203" t="s">
        <v>75</v>
      </c>
      <c r="C27" s="224" t="s">
        <v>74</v>
      </c>
      <c r="D27" s="226" t="e">
        <f>'Cronograma Físico Financeiro'!D27</f>
        <v>#DIV/0!</v>
      </c>
      <c r="E27" s="51"/>
      <c r="F27" s="52">
        <v>50</v>
      </c>
      <c r="G27" s="52">
        <v>40</v>
      </c>
      <c r="H27" s="102">
        <v>10</v>
      </c>
    </row>
    <row r="28" spans="1:9">
      <c r="A28" s="199"/>
      <c r="B28" s="203"/>
      <c r="C28" s="225"/>
      <c r="D28" s="227"/>
      <c r="E28" s="54"/>
      <c r="F28" s="36">
        <f>F27/100*D28</f>
        <v>0</v>
      </c>
      <c r="G28" s="36">
        <f>G27/100*D28</f>
        <v>0</v>
      </c>
      <c r="H28" s="55">
        <f>H27/100*D28</f>
        <v>0</v>
      </c>
      <c r="I28" s="114"/>
    </row>
    <row r="29" spans="1:9">
      <c r="A29" s="199">
        <v>12</v>
      </c>
      <c r="B29" s="203" t="s">
        <v>475</v>
      </c>
      <c r="C29" s="224" t="s">
        <v>74</v>
      </c>
      <c r="D29" s="226" t="e">
        <f>'Cronograma Físico Financeiro'!D29</f>
        <v>#DIV/0!</v>
      </c>
      <c r="E29" s="51">
        <v>100</v>
      </c>
      <c r="F29" s="52"/>
      <c r="G29" s="52"/>
      <c r="H29" s="102"/>
    </row>
    <row r="30" spans="1:9">
      <c r="A30" s="199"/>
      <c r="B30" s="203"/>
      <c r="C30" s="225"/>
      <c r="D30" s="227"/>
      <c r="E30" s="36">
        <f>E29/100*D30</f>
        <v>0</v>
      </c>
      <c r="F30" s="54"/>
      <c r="G30" s="54"/>
      <c r="H30" s="56"/>
    </row>
    <row r="31" spans="1:9">
      <c r="A31" s="199">
        <v>13</v>
      </c>
      <c r="B31" s="203" t="s">
        <v>492</v>
      </c>
      <c r="C31" s="224" t="s">
        <v>74</v>
      </c>
      <c r="D31" s="226" t="e">
        <f>'Cronograma Físico Financeiro'!D31</f>
        <v>#DIV/0!</v>
      </c>
      <c r="E31" s="51"/>
      <c r="F31" s="52"/>
      <c r="G31" s="52">
        <v>90</v>
      </c>
      <c r="H31" s="102">
        <v>10</v>
      </c>
    </row>
    <row r="32" spans="1:9">
      <c r="A32" s="199"/>
      <c r="B32" s="203"/>
      <c r="C32" s="225"/>
      <c r="D32" s="227"/>
      <c r="E32" s="54"/>
      <c r="F32" s="54"/>
      <c r="G32" s="36">
        <f>G31/100*D32</f>
        <v>0</v>
      </c>
      <c r="H32" s="55">
        <f>D32-G32</f>
        <v>0</v>
      </c>
    </row>
    <row r="33" spans="1:9" ht="14.1" customHeight="1">
      <c r="A33" s="199">
        <v>14</v>
      </c>
      <c r="B33" s="200" t="s">
        <v>495</v>
      </c>
      <c r="C33" s="224" t="s">
        <v>74</v>
      </c>
      <c r="D33" s="226" t="e">
        <f>'Cronograma Físico Financeiro'!D33</f>
        <v>#DIV/0!</v>
      </c>
      <c r="E33" s="51"/>
      <c r="F33" s="52"/>
      <c r="G33" s="52">
        <v>75</v>
      </c>
      <c r="H33" s="102">
        <v>25</v>
      </c>
    </row>
    <row r="34" spans="1:9">
      <c r="A34" s="199"/>
      <c r="B34" s="200"/>
      <c r="C34" s="225"/>
      <c r="D34" s="227"/>
      <c r="E34" s="54"/>
      <c r="F34" s="54"/>
      <c r="G34" s="36">
        <f>G33/100*D34</f>
        <v>0</v>
      </c>
      <c r="H34" s="55">
        <f>H33/100*D34</f>
        <v>0</v>
      </c>
    </row>
    <row r="35" spans="1:9">
      <c r="A35" s="199">
        <v>15</v>
      </c>
      <c r="B35" s="203" t="s">
        <v>511</v>
      </c>
      <c r="C35" s="224" t="s">
        <v>74</v>
      </c>
      <c r="D35" s="226" t="e">
        <f>'Cronograma Físico Financeiro'!D35</f>
        <v>#DIV/0!</v>
      </c>
      <c r="E35" s="51"/>
      <c r="F35" s="51">
        <v>50</v>
      </c>
      <c r="G35" s="51">
        <v>50</v>
      </c>
      <c r="H35" s="116"/>
    </row>
    <row r="36" spans="1:9">
      <c r="A36" s="199"/>
      <c r="B36" s="203"/>
      <c r="C36" s="225"/>
      <c r="D36" s="227"/>
      <c r="E36" s="54"/>
      <c r="F36" s="36">
        <f>F35/100*D36</f>
        <v>0</v>
      </c>
      <c r="G36" s="36">
        <f>G35/100*D36</f>
        <v>0</v>
      </c>
      <c r="H36" s="56"/>
      <c r="I36" s="114"/>
    </row>
    <row r="37" spans="1:9" ht="14.1" customHeight="1">
      <c r="A37" s="199">
        <v>16</v>
      </c>
      <c r="B37" s="200" t="s">
        <v>525</v>
      </c>
      <c r="C37" s="224" t="s">
        <v>74</v>
      </c>
      <c r="D37" s="226" t="e">
        <f>'Cronograma Físico Financeiro'!D37</f>
        <v>#DIV/0!</v>
      </c>
      <c r="E37" s="51"/>
      <c r="F37" s="52">
        <v>50</v>
      </c>
      <c r="G37" s="52">
        <v>50</v>
      </c>
      <c r="H37" s="102"/>
    </row>
    <row r="38" spans="1:9">
      <c r="A38" s="199"/>
      <c r="B38" s="200"/>
      <c r="C38" s="225"/>
      <c r="D38" s="227"/>
      <c r="E38" s="54"/>
      <c r="F38" s="36">
        <f>F37/100*D38</f>
        <v>0</v>
      </c>
      <c r="G38" s="36">
        <f>G37/100*D38</f>
        <v>0</v>
      </c>
      <c r="H38" s="56"/>
      <c r="I38" s="118"/>
    </row>
    <row r="39" spans="1:9">
      <c r="A39" s="199">
        <v>17</v>
      </c>
      <c r="B39" s="203" t="s">
        <v>269</v>
      </c>
      <c r="C39" s="224" t="s">
        <v>74</v>
      </c>
      <c r="D39" s="226" t="e">
        <f>'Cronograma Físico Financeiro'!D39</f>
        <v>#DIV/0!</v>
      </c>
      <c r="E39" s="51"/>
      <c r="F39" s="51">
        <v>50</v>
      </c>
      <c r="G39" s="51">
        <v>50</v>
      </c>
      <c r="H39" s="116"/>
    </row>
    <row r="40" spans="1:9">
      <c r="A40" s="199"/>
      <c r="B40" s="203"/>
      <c r="C40" s="225"/>
      <c r="D40" s="227"/>
      <c r="E40" s="54"/>
      <c r="F40" s="36">
        <f>F39/100*D40</f>
        <v>0</v>
      </c>
      <c r="G40" s="36">
        <f>G39/100*D40</f>
        <v>0</v>
      </c>
      <c r="H40" s="56"/>
      <c r="I40" s="114"/>
    </row>
    <row r="41" spans="1:9">
      <c r="A41" s="199">
        <v>18</v>
      </c>
      <c r="B41" s="200" t="s">
        <v>539</v>
      </c>
      <c r="C41" s="224" t="s">
        <v>74</v>
      </c>
      <c r="D41" s="226" t="e">
        <f>'Cronograma Físico Financeiro'!D41</f>
        <v>#DIV/0!</v>
      </c>
      <c r="E41" s="51">
        <v>25</v>
      </c>
      <c r="F41" s="52">
        <v>25</v>
      </c>
      <c r="G41" s="52">
        <v>25</v>
      </c>
      <c r="H41" s="102">
        <v>25</v>
      </c>
    </row>
    <row r="42" spans="1:9">
      <c r="A42" s="199"/>
      <c r="B42" s="200"/>
      <c r="C42" s="225"/>
      <c r="D42" s="227"/>
      <c r="E42" s="36">
        <f>E41/100*D42</f>
        <v>0</v>
      </c>
      <c r="F42" s="36">
        <f>F41/100*D42</f>
        <v>0</v>
      </c>
      <c r="G42" s="36">
        <f>G41/100*D42</f>
        <v>0</v>
      </c>
      <c r="H42" s="55">
        <f>D42-(SUM(E42:G42))</f>
        <v>0</v>
      </c>
      <c r="I42" s="118"/>
    </row>
    <row r="43" spans="1:9" ht="24.6" customHeight="1">
      <c r="A43" s="128" t="s">
        <v>158</v>
      </c>
      <c r="B43" s="108" t="s">
        <v>222</v>
      </c>
      <c r="C43" s="108"/>
      <c r="D43" s="108"/>
      <c r="E43" s="108"/>
      <c r="F43" s="108"/>
      <c r="G43" s="108"/>
      <c r="H43" s="109"/>
    </row>
    <row r="44" spans="1:9">
      <c r="A44" s="199">
        <v>1</v>
      </c>
      <c r="B44" s="203" t="s">
        <v>161</v>
      </c>
      <c r="C44" s="224" t="s">
        <v>74</v>
      </c>
      <c r="D44" s="226" t="e">
        <f>'Cronograma Físico Financeiro'!D44</f>
        <v>#DIV/0!</v>
      </c>
      <c r="E44" s="51"/>
      <c r="F44" s="51"/>
      <c r="G44" s="51"/>
      <c r="H44" s="116">
        <v>100</v>
      </c>
    </row>
    <row r="45" spans="1:9">
      <c r="A45" s="199"/>
      <c r="B45" s="203"/>
      <c r="C45" s="225"/>
      <c r="D45" s="227"/>
      <c r="E45" s="54"/>
      <c r="F45" s="54"/>
      <c r="G45" s="54"/>
      <c r="H45" s="55">
        <f>H44/100*D45</f>
        <v>0</v>
      </c>
      <c r="I45" s="114"/>
    </row>
    <row r="46" spans="1:9" ht="12.75" customHeight="1">
      <c r="A46" s="199">
        <v>2</v>
      </c>
      <c r="B46" s="200" t="s">
        <v>273</v>
      </c>
      <c r="C46" s="224" t="s">
        <v>74</v>
      </c>
      <c r="D46" s="226" t="e">
        <f>'Cronograma Físico Financeiro'!D46</f>
        <v>#DIV/0!</v>
      </c>
      <c r="E46" s="51">
        <v>30</v>
      </c>
      <c r="F46" s="52">
        <v>30</v>
      </c>
      <c r="G46" s="52">
        <v>30</v>
      </c>
      <c r="H46" s="102">
        <v>10</v>
      </c>
    </row>
    <row r="47" spans="1:9">
      <c r="A47" s="199"/>
      <c r="B47" s="200"/>
      <c r="C47" s="225"/>
      <c r="D47" s="227"/>
      <c r="E47" s="36">
        <f>E46/100*D47</f>
        <v>0</v>
      </c>
      <c r="F47" s="36">
        <f>F46/100*D47</f>
        <v>0</v>
      </c>
      <c r="G47" s="36">
        <f>G46/100*D47</f>
        <v>0</v>
      </c>
      <c r="H47" s="55">
        <f>D47-(SUM(E47:G47))</f>
        <v>0</v>
      </c>
      <c r="I47" s="114"/>
    </row>
    <row r="48" spans="1:9">
      <c r="A48" s="199">
        <v>3</v>
      </c>
      <c r="B48" s="203" t="s">
        <v>275</v>
      </c>
      <c r="C48" s="224" t="s">
        <v>74</v>
      </c>
      <c r="D48" s="226" t="e">
        <f>'Cronograma Físico Financeiro'!D48</f>
        <v>#DIV/0!</v>
      </c>
      <c r="E48" s="51">
        <v>40</v>
      </c>
      <c r="F48" s="51">
        <v>40</v>
      </c>
      <c r="G48" s="51">
        <v>10</v>
      </c>
      <c r="H48" s="116">
        <v>10</v>
      </c>
    </row>
    <row r="49" spans="1:9">
      <c r="A49" s="199"/>
      <c r="B49" s="203"/>
      <c r="C49" s="225"/>
      <c r="D49" s="227"/>
      <c r="E49" s="36">
        <f>E48/100*D49</f>
        <v>0</v>
      </c>
      <c r="F49" s="36">
        <f>F48/100*D49</f>
        <v>0</v>
      </c>
      <c r="G49" s="36">
        <f>G48/100*D49</f>
        <v>0</v>
      </c>
      <c r="H49" s="55">
        <f>H48/100*D49</f>
        <v>0</v>
      </c>
      <c r="I49" s="114"/>
    </row>
    <row r="50" spans="1:9" ht="12.75" customHeight="1">
      <c r="A50" s="199">
        <v>4</v>
      </c>
      <c r="B50" s="200" t="s">
        <v>220</v>
      </c>
      <c r="C50" s="224" t="s">
        <v>74</v>
      </c>
      <c r="D50" s="226" t="e">
        <f>'Cronograma Físico Financeiro'!D50</f>
        <v>#DIV/0!</v>
      </c>
      <c r="E50" s="51">
        <v>25</v>
      </c>
      <c r="F50" s="52">
        <v>25</v>
      </c>
      <c r="G50" s="52">
        <v>40</v>
      </c>
      <c r="H50" s="102">
        <v>10</v>
      </c>
    </row>
    <row r="51" spans="1:9">
      <c r="A51" s="199"/>
      <c r="B51" s="200"/>
      <c r="C51" s="225"/>
      <c r="D51" s="227"/>
      <c r="E51" s="36">
        <f>E50/100*D51</f>
        <v>0</v>
      </c>
      <c r="F51" s="36">
        <f>F50/100*D51</f>
        <v>0</v>
      </c>
      <c r="G51" s="36">
        <f>G50/100*D51</f>
        <v>0</v>
      </c>
      <c r="H51" s="55">
        <f>D51-(SUM(E51:G51))</f>
        <v>0</v>
      </c>
      <c r="I51" s="114"/>
    </row>
    <row r="52" spans="1:9">
      <c r="A52" s="199">
        <v>5</v>
      </c>
      <c r="B52" s="203" t="s">
        <v>276</v>
      </c>
      <c r="C52" s="224" t="s">
        <v>74</v>
      </c>
      <c r="D52" s="226" t="e">
        <f>'Cronograma Físico Financeiro'!D52</f>
        <v>#DIV/0!</v>
      </c>
      <c r="E52" s="51">
        <v>25</v>
      </c>
      <c r="F52" s="51">
        <v>25</v>
      </c>
      <c r="G52" s="51">
        <v>40</v>
      </c>
      <c r="H52" s="116">
        <v>5</v>
      </c>
    </row>
    <row r="53" spans="1:9">
      <c r="A53" s="199"/>
      <c r="B53" s="203"/>
      <c r="C53" s="225"/>
      <c r="D53" s="227"/>
      <c r="E53" s="36">
        <f>E52/100*D53</f>
        <v>0</v>
      </c>
      <c r="F53" s="36">
        <f>F52/100*D53</f>
        <v>0</v>
      </c>
      <c r="G53" s="36">
        <f>G52/100*D53</f>
        <v>0</v>
      </c>
      <c r="H53" s="55">
        <f>D53-(SUM(E53:G53))</f>
        <v>0</v>
      </c>
      <c r="I53" s="119"/>
    </row>
    <row r="54" spans="1:9">
      <c r="A54" s="199">
        <v>6</v>
      </c>
      <c r="B54" s="200" t="s">
        <v>277</v>
      </c>
      <c r="C54" s="224" t="s">
        <v>74</v>
      </c>
      <c r="D54" s="226" t="e">
        <f>'Cronograma Físico Financeiro'!D54</f>
        <v>#DIV/0!</v>
      </c>
      <c r="E54" s="51">
        <v>25</v>
      </c>
      <c r="F54" s="52">
        <v>25</v>
      </c>
      <c r="G54" s="52">
        <v>45</v>
      </c>
      <c r="H54" s="102">
        <v>5</v>
      </c>
    </row>
    <row r="55" spans="1:9">
      <c r="A55" s="199"/>
      <c r="B55" s="200"/>
      <c r="C55" s="225"/>
      <c r="D55" s="227"/>
      <c r="E55" s="36">
        <f>E54/100*D55</f>
        <v>0</v>
      </c>
      <c r="F55" s="36">
        <f>F54/100*D55</f>
        <v>0</v>
      </c>
      <c r="G55" s="36">
        <f>G54/100*D55</f>
        <v>0</v>
      </c>
      <c r="H55" s="55">
        <f>D55-(SUM(E55:G55))</f>
        <v>0</v>
      </c>
      <c r="I55" s="119"/>
    </row>
    <row r="56" spans="1:9">
      <c r="A56" s="199">
        <v>7</v>
      </c>
      <c r="B56" s="203" t="s">
        <v>278</v>
      </c>
      <c r="C56" s="224" t="s">
        <v>74</v>
      </c>
      <c r="D56" s="226" t="e">
        <f>'Cronograma Físico Financeiro'!D56</f>
        <v>#DIV/0!</v>
      </c>
      <c r="E56" s="51">
        <v>20</v>
      </c>
      <c r="F56" s="51">
        <v>40</v>
      </c>
      <c r="G56" s="51">
        <v>40</v>
      </c>
      <c r="H56" s="116"/>
    </row>
    <row r="57" spans="1:9">
      <c r="A57" s="199"/>
      <c r="B57" s="203"/>
      <c r="C57" s="225"/>
      <c r="D57" s="227"/>
      <c r="E57" s="36">
        <f>E56/100*D57</f>
        <v>0</v>
      </c>
      <c r="F57" s="36">
        <f>F56/100*D57</f>
        <v>0</v>
      </c>
      <c r="G57" s="36">
        <f>D57-(SUM(E57:F57))</f>
        <v>0</v>
      </c>
      <c r="H57" s="56"/>
      <c r="I57" s="118"/>
    </row>
    <row r="58" spans="1:9" ht="13.15" customHeight="1">
      <c r="A58" s="199">
        <v>8</v>
      </c>
      <c r="B58" s="200" t="s">
        <v>279</v>
      </c>
      <c r="C58" s="224" t="s">
        <v>74</v>
      </c>
      <c r="D58" s="226" t="e">
        <f>'Cronograma Físico Financeiro'!D58</f>
        <v>#DIV/0!</v>
      </c>
      <c r="E58" s="51"/>
      <c r="F58" s="52"/>
      <c r="G58" s="52">
        <v>10</v>
      </c>
      <c r="H58" s="102">
        <v>90</v>
      </c>
    </row>
    <row r="59" spans="1:9">
      <c r="A59" s="199"/>
      <c r="B59" s="200"/>
      <c r="C59" s="225"/>
      <c r="D59" s="227"/>
      <c r="E59" s="54"/>
      <c r="F59" s="54"/>
      <c r="G59" s="36">
        <f>G58/100*D59</f>
        <v>0</v>
      </c>
      <c r="H59" s="55">
        <f>D59-(SUM(E59:G59))</f>
        <v>0</v>
      </c>
      <c r="I59" s="119"/>
    </row>
    <row r="60" spans="1:9" ht="27" customHeight="1">
      <c r="A60" s="128" t="s">
        <v>105</v>
      </c>
      <c r="B60" s="108" t="s">
        <v>113</v>
      </c>
      <c r="C60" s="108"/>
      <c r="D60" s="108"/>
      <c r="E60" s="108"/>
      <c r="F60" s="108"/>
      <c r="G60" s="108"/>
      <c r="H60" s="109"/>
    </row>
    <row r="61" spans="1:9">
      <c r="A61" s="199">
        <v>1</v>
      </c>
      <c r="B61" s="200" t="s">
        <v>271</v>
      </c>
      <c r="C61" s="224" t="s">
        <v>74</v>
      </c>
      <c r="D61" s="226" t="e">
        <f>'Cronograma Físico Financeiro'!D61</f>
        <v>#DIV/0!</v>
      </c>
      <c r="E61" s="51">
        <v>50</v>
      </c>
      <c r="F61" s="52">
        <v>35</v>
      </c>
      <c r="G61" s="52">
        <v>15</v>
      </c>
      <c r="H61" s="102"/>
    </row>
    <row r="62" spans="1:9">
      <c r="A62" s="199"/>
      <c r="B62" s="200"/>
      <c r="C62" s="225"/>
      <c r="D62" s="227"/>
      <c r="E62" s="36">
        <f>E61/100*D62</f>
        <v>0</v>
      </c>
      <c r="F62" s="36">
        <f>F61/100*D62</f>
        <v>0</v>
      </c>
      <c r="G62" s="36">
        <f>G61/100*D62</f>
        <v>0</v>
      </c>
      <c r="H62" s="56"/>
    </row>
    <row r="63" spans="1:9">
      <c r="A63" s="199">
        <v>2</v>
      </c>
      <c r="B63" s="200" t="s">
        <v>738</v>
      </c>
      <c r="C63" s="224" t="s">
        <v>74</v>
      </c>
      <c r="D63" s="226" t="e">
        <f>'Cronograma Físico Financeiro'!D63</f>
        <v>#DIV/0!</v>
      </c>
      <c r="E63" s="51">
        <v>20</v>
      </c>
      <c r="F63" s="52">
        <v>50</v>
      </c>
      <c r="G63" s="52">
        <v>30</v>
      </c>
      <c r="H63" s="102"/>
    </row>
    <row r="64" spans="1:9">
      <c r="A64" s="199"/>
      <c r="B64" s="200"/>
      <c r="C64" s="225"/>
      <c r="D64" s="227"/>
      <c r="E64" s="36">
        <f>E63/100*D64</f>
        <v>0</v>
      </c>
      <c r="F64" s="36">
        <f>F63/100*D64</f>
        <v>0</v>
      </c>
      <c r="G64" s="36">
        <f>G63/100*D64</f>
        <v>0</v>
      </c>
      <c r="H64" s="56"/>
    </row>
    <row r="65" spans="1:9" ht="13.9" customHeight="1">
      <c r="A65" s="199">
        <v>3</v>
      </c>
      <c r="B65" s="200" t="s">
        <v>270</v>
      </c>
      <c r="C65" s="224" t="s">
        <v>74</v>
      </c>
      <c r="D65" s="226" t="e">
        <f>'Cronograma Físico Financeiro'!D65</f>
        <v>#DIV/0!</v>
      </c>
      <c r="E65" s="51">
        <v>25</v>
      </c>
      <c r="F65" s="52">
        <v>50</v>
      </c>
      <c r="G65" s="52">
        <v>25</v>
      </c>
      <c r="H65" s="102"/>
    </row>
    <row r="66" spans="1:9" ht="13.9" customHeight="1">
      <c r="A66" s="199"/>
      <c r="B66" s="200"/>
      <c r="C66" s="225"/>
      <c r="D66" s="227"/>
      <c r="E66" s="36">
        <f>E65/100*D66</f>
        <v>0</v>
      </c>
      <c r="F66" s="36">
        <f>F65/100*D66</f>
        <v>0</v>
      </c>
      <c r="G66" s="36">
        <f>G65/100*D66</f>
        <v>0</v>
      </c>
      <c r="H66" s="56"/>
      <c r="I66" s="118"/>
    </row>
    <row r="67" spans="1:9" ht="13.9" customHeight="1">
      <c r="A67" s="199">
        <v>4</v>
      </c>
      <c r="B67" s="203" t="s">
        <v>557</v>
      </c>
      <c r="C67" s="224" t="s">
        <v>74</v>
      </c>
      <c r="D67" s="226" t="e">
        <f>'Cronograma Físico Financeiro'!D67</f>
        <v>#DIV/0!</v>
      </c>
      <c r="E67" s="51">
        <v>20</v>
      </c>
      <c r="F67" s="51">
        <v>50</v>
      </c>
      <c r="G67" s="51">
        <v>30</v>
      </c>
      <c r="H67" s="116"/>
    </row>
    <row r="68" spans="1:9">
      <c r="A68" s="199"/>
      <c r="B68" s="203"/>
      <c r="C68" s="225"/>
      <c r="D68" s="227"/>
      <c r="E68" s="36">
        <f>E67/100*D68</f>
        <v>0</v>
      </c>
      <c r="F68" s="36">
        <f>F67/100*D68</f>
        <v>0</v>
      </c>
      <c r="G68" s="36">
        <f>G67/100*D68</f>
        <v>0</v>
      </c>
      <c r="H68" s="56"/>
    </row>
    <row r="69" spans="1:9">
      <c r="A69" s="199">
        <v>5</v>
      </c>
      <c r="B69" s="200" t="s">
        <v>567</v>
      </c>
      <c r="C69" s="224" t="s">
        <v>74</v>
      </c>
      <c r="D69" s="226" t="e">
        <f>'Cronograma Físico Financeiro'!D69</f>
        <v>#DIV/0!</v>
      </c>
      <c r="E69" s="51"/>
      <c r="F69" s="52"/>
      <c r="G69" s="52">
        <v>100</v>
      </c>
      <c r="H69" s="102"/>
    </row>
    <row r="70" spans="1:9">
      <c r="A70" s="199"/>
      <c r="B70" s="200"/>
      <c r="C70" s="225"/>
      <c r="D70" s="227"/>
      <c r="E70" s="54"/>
      <c r="F70" s="54"/>
      <c r="G70" s="36">
        <f>G69/100*D70</f>
        <v>0</v>
      </c>
      <c r="H70" s="56"/>
    </row>
    <row r="71" spans="1:9">
      <c r="A71" s="199">
        <v>6</v>
      </c>
      <c r="B71" s="203" t="s">
        <v>736</v>
      </c>
      <c r="C71" s="224" t="s">
        <v>74</v>
      </c>
      <c r="D71" s="226" t="e">
        <f>'Cronograma Físico Financeiro'!D71</f>
        <v>#DIV/0!</v>
      </c>
      <c r="E71" s="51"/>
      <c r="F71" s="51"/>
      <c r="G71" s="51">
        <v>100</v>
      </c>
      <c r="H71" s="116"/>
    </row>
    <row r="72" spans="1:9">
      <c r="A72" s="199"/>
      <c r="B72" s="203"/>
      <c r="C72" s="225"/>
      <c r="D72" s="227"/>
      <c r="E72" s="54"/>
      <c r="F72" s="54"/>
      <c r="G72" s="36">
        <f>G71/100*D72</f>
        <v>0</v>
      </c>
      <c r="H72" s="56"/>
    </row>
    <row r="73" spans="1:9">
      <c r="A73" s="222" t="s">
        <v>72</v>
      </c>
      <c r="B73" s="223"/>
      <c r="C73" s="221">
        <v>1</v>
      </c>
      <c r="D73" s="221"/>
      <c r="E73" s="104" t="e">
        <f>'Cronograma Físico Financeiro'!E74</f>
        <v>#DIV/0!</v>
      </c>
      <c r="F73" s="104" t="e">
        <f>'Cronograma Físico Financeiro'!F74</f>
        <v>#DIV/0!</v>
      </c>
      <c r="G73" s="104" t="e">
        <f>'Cronograma Físico Financeiro'!G74</f>
        <v>#DIV/0!</v>
      </c>
      <c r="H73" s="106" t="e">
        <f>100-(SUM(E73:G73))</f>
        <v>#DIV/0!</v>
      </c>
      <c r="I73" s="122"/>
    </row>
    <row r="76" spans="1:9">
      <c r="D76" s="118"/>
      <c r="G76" s="118"/>
    </row>
    <row r="77" spans="1:9">
      <c r="G77" s="118"/>
    </row>
    <row r="78" spans="1:9">
      <c r="E78" s="118"/>
      <c r="F78" s="122"/>
      <c r="G78" s="118"/>
    </row>
    <row r="79" spans="1:9">
      <c r="F79" s="122"/>
    </row>
    <row r="81" spans="5:5">
      <c r="E81" s="118"/>
    </row>
  </sheetData>
  <sheetProtection algorithmName="SHA-512" hashValue="4oCVF77waUccFskypq7bWt2U1/2ZR7P4EJLt19PEPscyDWTsxB6yubjghX0LSkdwA472bA7HAC6CvJoKWksfyA==" saltValue="/VVC9v/QTYFLb5ArLIXkFA==" spinCount="100000" sheet="1" objects="1" scenarios="1"/>
  <mergeCells count="141">
    <mergeCell ref="D63:D64"/>
    <mergeCell ref="D65:D66"/>
    <mergeCell ref="C35:C36"/>
    <mergeCell ref="D41:D42"/>
    <mergeCell ref="D44:D45"/>
    <mergeCell ref="D46:D47"/>
    <mergeCell ref="D48:D49"/>
    <mergeCell ref="D50:D51"/>
    <mergeCell ref="D52:D53"/>
    <mergeCell ref="C58:C59"/>
    <mergeCell ref="C61:C62"/>
    <mergeCell ref="C25:C26"/>
    <mergeCell ref="C27:C28"/>
    <mergeCell ref="C29:C30"/>
    <mergeCell ref="C31:C32"/>
    <mergeCell ref="C33:C34"/>
    <mergeCell ref="D54:D55"/>
    <mergeCell ref="D56:D57"/>
    <mergeCell ref="D58:D59"/>
    <mergeCell ref="D61:D62"/>
    <mergeCell ref="D17:D18"/>
    <mergeCell ref="D19:D20"/>
    <mergeCell ref="D21:D22"/>
    <mergeCell ref="D23:D24"/>
    <mergeCell ref="D25:D26"/>
    <mergeCell ref="D27:D28"/>
    <mergeCell ref="C52:C53"/>
    <mergeCell ref="C54:C55"/>
    <mergeCell ref="C56:C57"/>
    <mergeCell ref="C37:C38"/>
    <mergeCell ref="C39:C40"/>
    <mergeCell ref="C41:C42"/>
    <mergeCell ref="C44:C45"/>
    <mergeCell ref="C46:C47"/>
    <mergeCell ref="C48:C49"/>
    <mergeCell ref="C19:C20"/>
    <mergeCell ref="C21:C22"/>
    <mergeCell ref="C23:C24"/>
    <mergeCell ref="D29:D30"/>
    <mergeCell ref="D31:D32"/>
    <mergeCell ref="D33:D34"/>
    <mergeCell ref="D35:D36"/>
    <mergeCell ref="D37:D38"/>
    <mergeCell ref="D39:D40"/>
    <mergeCell ref="A44:A45"/>
    <mergeCell ref="B44:B45"/>
    <mergeCell ref="A46:A47"/>
    <mergeCell ref="B46:B47"/>
    <mergeCell ref="A48:A49"/>
    <mergeCell ref="B48:B49"/>
    <mergeCell ref="A37:A38"/>
    <mergeCell ref="B37:B38"/>
    <mergeCell ref="C69:C70"/>
    <mergeCell ref="A39:A40"/>
    <mergeCell ref="B39:B40"/>
    <mergeCell ref="A41:A42"/>
    <mergeCell ref="B41:B42"/>
    <mergeCell ref="A69:A70"/>
    <mergeCell ref="B69:B70"/>
    <mergeCell ref="A50:A51"/>
    <mergeCell ref="B50:B51"/>
    <mergeCell ref="A52:A53"/>
    <mergeCell ref="B52:B53"/>
    <mergeCell ref="A54:A55"/>
    <mergeCell ref="B54:B55"/>
    <mergeCell ref="C71:C72"/>
    <mergeCell ref="C50:C51"/>
    <mergeCell ref="A73:B73"/>
    <mergeCell ref="C73:D73"/>
    <mergeCell ref="A63:A64"/>
    <mergeCell ref="B63:B64"/>
    <mergeCell ref="A65:A66"/>
    <mergeCell ref="B65:B66"/>
    <mergeCell ref="A67:A68"/>
    <mergeCell ref="B67:B68"/>
    <mergeCell ref="A56:A57"/>
    <mergeCell ref="B56:B57"/>
    <mergeCell ref="A58:A59"/>
    <mergeCell ref="B58:B59"/>
    <mergeCell ref="A61:A62"/>
    <mergeCell ref="B61:B62"/>
    <mergeCell ref="C63:C64"/>
    <mergeCell ref="C65:C66"/>
    <mergeCell ref="C67:C68"/>
    <mergeCell ref="D67:D68"/>
    <mergeCell ref="D69:D70"/>
    <mergeCell ref="D71:D72"/>
    <mergeCell ref="A71:A72"/>
    <mergeCell ref="B71:B72"/>
    <mergeCell ref="A31:A32"/>
    <mergeCell ref="B31:B32"/>
    <mergeCell ref="A33:A34"/>
    <mergeCell ref="B33:B34"/>
    <mergeCell ref="A35:A36"/>
    <mergeCell ref="B35:B36"/>
    <mergeCell ref="A25:A26"/>
    <mergeCell ref="B25:B26"/>
    <mergeCell ref="A27:A28"/>
    <mergeCell ref="B27:B28"/>
    <mergeCell ref="A29:A30"/>
    <mergeCell ref="B29:B30"/>
    <mergeCell ref="B11:B12"/>
    <mergeCell ref="C7:C8"/>
    <mergeCell ref="C9:C10"/>
    <mergeCell ref="C11:C12"/>
    <mergeCell ref="A19:A20"/>
    <mergeCell ref="B19:B20"/>
    <mergeCell ref="A21:A22"/>
    <mergeCell ref="B21:B22"/>
    <mergeCell ref="A23:A24"/>
    <mergeCell ref="B23:B24"/>
    <mergeCell ref="A13:A14"/>
    <mergeCell ref="B13:B14"/>
    <mergeCell ref="A15:A16"/>
    <mergeCell ref="B15:B16"/>
    <mergeCell ref="A17:A18"/>
    <mergeCell ref="B17:B18"/>
    <mergeCell ref="C13:C14"/>
    <mergeCell ref="C15:C16"/>
    <mergeCell ref="C17:C18"/>
    <mergeCell ref="D7:D8"/>
    <mergeCell ref="D9:D10"/>
    <mergeCell ref="D11:D12"/>
    <mergeCell ref="D13:D14"/>
    <mergeCell ref="D15:D16"/>
    <mergeCell ref="A1:H1"/>
    <mergeCell ref="A2:H2"/>
    <mergeCell ref="A3:H3"/>
    <mergeCell ref="A4:A5"/>
    <mergeCell ref="B4:B5"/>
    <mergeCell ref="C4:C5"/>
    <mergeCell ref="D4:D5"/>
    <mergeCell ref="E4:E5"/>
    <mergeCell ref="F4:F5"/>
    <mergeCell ref="G4:G5"/>
    <mergeCell ref="H4:H5"/>
    <mergeCell ref="A7:A8"/>
    <mergeCell ref="B7:B8"/>
    <mergeCell ref="A9:A10"/>
    <mergeCell ref="B9:B10"/>
    <mergeCell ref="A11:A12"/>
  </mergeCells>
  <printOptions horizontalCentered="1" verticalCentered="1"/>
  <pageMargins left="0.23622047244094491" right="0.23622047244094491" top="1.1023622047244095" bottom="0.70866141732283472" header="0.31496062992125984" footer="0.31496062992125984"/>
  <pageSetup paperSize="9" scale="95" orientation="landscape" r:id="rId1"/>
  <headerFooter>
    <oddHeader>&amp;L&amp;G&amp;C&amp;"-,Regular"UNIDADE DE ENGENHARIA</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6</vt:i4>
      </vt:variant>
    </vt:vector>
  </HeadingPairs>
  <TitlesOfParts>
    <vt:vector size="10" baseType="lpstr">
      <vt:lpstr>Planilha Orçamento</vt:lpstr>
      <vt:lpstr>BDI</vt:lpstr>
      <vt:lpstr>Cronograma Físico Financeiro</vt:lpstr>
      <vt:lpstr>Cronograma Físico</vt:lpstr>
      <vt:lpstr>'Cronograma Físico'!Area_de_impressao</vt:lpstr>
      <vt:lpstr>'Cronograma Físico Financeiro'!Area_de_impressao</vt:lpstr>
      <vt:lpstr>'Planilha Orçamento'!Area_de_impressao</vt:lpstr>
      <vt:lpstr>'Cronograma Físico'!Titulos_de_impressao</vt:lpstr>
      <vt:lpstr>'Cronograma Físico Financeiro'!Titulos_de_impressao</vt:lpstr>
      <vt:lpstr>'Planilha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Marcia Corona Da Silva</cp:lastModifiedBy>
  <cp:lastPrinted>2022-10-10T18:44:59Z</cp:lastPrinted>
  <dcterms:created xsi:type="dcterms:W3CDTF">2000-05-25T11:19:14Z</dcterms:created>
  <dcterms:modified xsi:type="dcterms:W3CDTF">2022-11-18T17:32:05Z</dcterms:modified>
</cp:coreProperties>
</file>